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ST_ENVS-Luft-Emi\Fremskrivningsmodel\2021\GHG\TilHjemmeside\"/>
    </mc:Choice>
  </mc:AlternateContent>
  <bookViews>
    <workbookView xWindow="0" yWindow="6465" windowWidth="19440" windowHeight="3405" tabRatio="901" activeTab="10"/>
  </bookViews>
  <sheets>
    <sheet name="CO2" sheetId="4" r:id="rId1"/>
    <sheet name="CH4" sheetId="5" r:id="rId2"/>
    <sheet name="N2O" sheetId="6" r:id="rId3"/>
    <sheet name="HFCs - AR4" sheetId="73" r:id="rId4"/>
    <sheet name="PFCs - AR4" sheetId="72" r:id="rId5"/>
    <sheet name="SF6 - AR4" sheetId="71" r:id="rId6"/>
    <sheet name="CO2-ækv - AR4" sheetId="8" r:id="rId7"/>
    <sheet name="Indirekte CO2" sheetId="85" r:id="rId8"/>
    <sheet name="LULUCF konvention" sheetId="76" r:id="rId9"/>
    <sheet name="KP-LULUCF incl kendte effekter" sheetId="77" r:id="rId10"/>
    <sheet name="CO2 ETS" sheetId="84" r:id="rId11"/>
  </sheets>
  <calcPr calcId="162913"/>
</workbook>
</file>

<file path=xl/calcChain.xml><?xml version="1.0" encoding="utf-8"?>
<calcChain xmlns="http://schemas.openxmlformats.org/spreadsheetml/2006/main">
  <c r="M14" i="77" l="1"/>
  <c r="M15" i="77"/>
  <c r="D68" i="84"/>
  <c r="E68" i="84"/>
  <c r="F68" i="84"/>
  <c r="G68" i="84"/>
  <c r="H68" i="84"/>
  <c r="I68" i="84"/>
  <c r="J68" i="84"/>
  <c r="K68" i="84"/>
  <c r="L68" i="84"/>
  <c r="M68" i="84"/>
  <c r="N68" i="84"/>
  <c r="O68" i="84"/>
  <c r="P68" i="84"/>
  <c r="Q68" i="84"/>
  <c r="R68" i="84"/>
  <c r="S68" i="84"/>
  <c r="T68" i="84"/>
  <c r="U68" i="84"/>
  <c r="V68" i="84"/>
  <c r="W68" i="84"/>
  <c r="X68" i="84"/>
  <c r="Y68" i="84"/>
  <c r="Z68" i="84"/>
  <c r="AA68" i="84"/>
  <c r="AB68" i="84"/>
  <c r="C68" i="84"/>
  <c r="E14" i="77" l="1"/>
  <c r="F14" i="77"/>
  <c r="G14" i="77"/>
  <c r="H14" i="77"/>
  <c r="I14" i="77"/>
  <c r="J14" i="77"/>
  <c r="E15" i="77"/>
  <c r="F15" i="77"/>
  <c r="G15" i="77"/>
  <c r="H15" i="77"/>
  <c r="I15" i="77"/>
  <c r="J15" i="77"/>
  <c r="F21" i="77"/>
  <c r="J21" i="77"/>
  <c r="F22" i="77"/>
  <c r="J22" i="77"/>
  <c r="D21" i="77"/>
  <c r="D14" i="77"/>
  <c r="I21" i="77" l="1"/>
  <c r="H21" i="77"/>
  <c r="G21" i="77"/>
  <c r="E21" i="77"/>
  <c r="I22" i="77"/>
  <c r="E22" i="77"/>
  <c r="H22" i="77"/>
  <c r="G22" i="77"/>
  <c r="D22" i="77"/>
  <c r="D86" i="84"/>
  <c r="E86" i="84"/>
  <c r="F86" i="84"/>
  <c r="G86" i="84"/>
  <c r="C86" i="84"/>
  <c r="C73" i="84" l="1"/>
  <c r="D73" i="84"/>
  <c r="E73" i="84"/>
  <c r="F73" i="84"/>
  <c r="G73" i="84"/>
  <c r="M68" i="85" l="1"/>
  <c r="E68" i="85"/>
  <c r="N68" i="85"/>
  <c r="F68" i="85"/>
  <c r="Q68" i="85"/>
  <c r="I68" i="85"/>
  <c r="J68" i="85"/>
  <c r="O68" i="85"/>
  <c r="K68" i="85"/>
  <c r="G68" i="85"/>
  <c r="C68" i="85"/>
  <c r="P68" i="85"/>
  <c r="L68" i="85"/>
  <c r="H68" i="85"/>
  <c r="D68" i="85"/>
  <c r="R68" i="85"/>
  <c r="AC73" i="8"/>
  <c r="AA73" i="8"/>
  <c r="Y73" i="8"/>
  <c r="W73" i="8"/>
  <c r="V73" i="8"/>
  <c r="U73" i="8"/>
  <c r="O73" i="8"/>
  <c r="M73" i="8"/>
  <c r="L73" i="8"/>
  <c r="H73" i="8"/>
  <c r="G73" i="8"/>
  <c r="E73" i="8"/>
  <c r="D73" i="8"/>
  <c r="I73" i="8"/>
  <c r="J73" i="8"/>
  <c r="K73" i="8"/>
  <c r="N73" i="8"/>
  <c r="P73" i="8"/>
  <c r="Q73" i="8"/>
  <c r="R73" i="8"/>
  <c r="S73" i="8"/>
  <c r="X73" i="8"/>
  <c r="AD73" i="8"/>
  <c r="AP73" i="8" l="1"/>
  <c r="AU73" i="8"/>
  <c r="AG73" i="8"/>
  <c r="AT73" i="8"/>
  <c r="AV73" i="8"/>
  <c r="AR73" i="8"/>
  <c r="AQ73" i="8"/>
  <c r="AM73" i="8"/>
  <c r="AZ73" i="8"/>
  <c r="AY73" i="8"/>
  <c r="AN73" i="8"/>
  <c r="AL73" i="8"/>
  <c r="BA73" i="8"/>
  <c r="AS73" i="8"/>
  <c r="AK73" i="8"/>
  <c r="AJ73" i="8"/>
  <c r="AI73" i="8"/>
  <c r="AH73" i="8"/>
  <c r="AX73" i="8"/>
  <c r="AW73" i="8"/>
  <c r="AO73" i="8"/>
  <c r="AF73" i="8"/>
  <c r="AE73" i="8"/>
  <c r="AB73" i="8"/>
  <c r="Z73" i="8"/>
  <c r="T73" i="8"/>
  <c r="F73" i="8"/>
  <c r="D87" i="84" l="1"/>
  <c r="E87" i="84"/>
  <c r="F87" i="84"/>
  <c r="G87" i="84"/>
  <c r="C87" i="84"/>
  <c r="D80" i="84" l="1"/>
  <c r="E80" i="84"/>
  <c r="F80" i="84"/>
  <c r="G80" i="84"/>
  <c r="D81" i="84"/>
  <c r="E81" i="84"/>
  <c r="F81" i="84"/>
  <c r="G81" i="84"/>
  <c r="D82" i="84"/>
  <c r="E82" i="84"/>
  <c r="F82" i="84"/>
  <c r="G82" i="84"/>
  <c r="D83" i="84"/>
  <c r="E83" i="84"/>
  <c r="F83" i="84"/>
  <c r="G83" i="84"/>
  <c r="D84" i="84"/>
  <c r="E84" i="84"/>
  <c r="F84" i="84"/>
  <c r="G84" i="84"/>
  <c r="D85" i="84"/>
  <c r="E85" i="84"/>
  <c r="F85" i="84"/>
  <c r="G85" i="84"/>
  <c r="I71" i="84"/>
  <c r="J71" i="84"/>
  <c r="K71" i="84"/>
  <c r="L71" i="84"/>
  <c r="M71" i="84"/>
  <c r="D89" i="84" s="1"/>
  <c r="N71" i="84"/>
  <c r="O71" i="84"/>
  <c r="P71" i="84"/>
  <c r="Q71" i="84"/>
  <c r="R71" i="84"/>
  <c r="E89" i="84" s="1"/>
  <c r="S71" i="84"/>
  <c r="T71" i="84"/>
  <c r="U71" i="84"/>
  <c r="V71" i="84"/>
  <c r="W71" i="84"/>
  <c r="F89" i="84" s="1"/>
  <c r="X71" i="84"/>
  <c r="Y71" i="84"/>
  <c r="Z71" i="84"/>
  <c r="AA71" i="84"/>
  <c r="AB71" i="84"/>
  <c r="G89" i="84" s="1"/>
  <c r="H71" i="84"/>
  <c r="C89" i="84" s="1"/>
  <c r="C85" i="84"/>
  <c r="C84" i="84"/>
  <c r="C83" i="84"/>
  <c r="C82" i="84"/>
  <c r="F88" i="84" l="1"/>
  <c r="E88" i="84"/>
  <c r="D88" i="84"/>
  <c r="G88" i="84"/>
  <c r="C73" i="8"/>
  <c r="C80" i="84"/>
  <c r="C81" i="84"/>
  <c r="C88" i="84" l="1"/>
  <c r="D15" i="77" l="1"/>
  <c r="G71" i="84" l="1"/>
  <c r="F71" i="84"/>
  <c r="E71" i="84"/>
  <c r="D71" i="84"/>
  <c r="C71" i="84"/>
  <c r="E17" i="77" l="1"/>
  <c r="F17" i="77"/>
  <c r="G17" i="77"/>
  <c r="H17" i="77"/>
  <c r="I17" i="77"/>
  <c r="J17" i="77"/>
  <c r="D17" i="77"/>
  <c r="AG3" i="8" l="1"/>
  <c r="AH3" i="8"/>
  <c r="AI3" i="8"/>
  <c r="AJ3" i="8"/>
  <c r="AK3" i="8"/>
  <c r="AL3" i="8"/>
  <c r="AM3" i="8"/>
  <c r="AN3" i="8"/>
  <c r="AO3" i="8"/>
  <c r="AP3" i="8"/>
  <c r="AQ3" i="8"/>
  <c r="AR3" i="8"/>
  <c r="AS3" i="8"/>
  <c r="AT3" i="8"/>
  <c r="AU3" i="8"/>
  <c r="AV3" i="8"/>
  <c r="AW3" i="8"/>
  <c r="AX3" i="8"/>
  <c r="AY3" i="8"/>
  <c r="AZ3" i="8"/>
  <c r="BA3" i="8"/>
  <c r="AG4" i="8"/>
  <c r="AH4" i="8"/>
  <c r="AI4" i="8"/>
  <c r="AJ4" i="8"/>
  <c r="AK4" i="8"/>
  <c r="AL4" i="8"/>
  <c r="AM4" i="8"/>
  <c r="AN4" i="8"/>
  <c r="AO4" i="8"/>
  <c r="AP4" i="8"/>
  <c r="AQ4" i="8"/>
  <c r="AR4" i="8"/>
  <c r="AS4" i="8"/>
  <c r="AT4" i="8"/>
  <c r="AU4" i="8"/>
  <c r="AV4" i="8"/>
  <c r="AW4" i="8"/>
  <c r="AX4" i="8"/>
  <c r="AY4" i="8"/>
  <c r="AZ4" i="8"/>
  <c r="BA4" i="8"/>
  <c r="AG5" i="8"/>
  <c r="AH5" i="8"/>
  <c r="AI5" i="8"/>
  <c r="AJ5" i="8"/>
  <c r="AK5" i="8"/>
  <c r="AL5" i="8"/>
  <c r="AM5" i="8"/>
  <c r="AN5" i="8"/>
  <c r="AO5" i="8"/>
  <c r="AP5" i="8"/>
  <c r="AQ5" i="8"/>
  <c r="AR5" i="8"/>
  <c r="AS5" i="8"/>
  <c r="AT5" i="8"/>
  <c r="AU5" i="8"/>
  <c r="AV5" i="8"/>
  <c r="AW5" i="8"/>
  <c r="AX5" i="8"/>
  <c r="AY5" i="8"/>
  <c r="AZ5" i="8"/>
  <c r="BA5" i="8"/>
  <c r="AG7" i="8"/>
  <c r="AH7" i="8"/>
  <c r="AI7" i="8"/>
  <c r="AJ7" i="8"/>
  <c r="AK7" i="8"/>
  <c r="AL7" i="8"/>
  <c r="AM7" i="8"/>
  <c r="AN7" i="8"/>
  <c r="AO7" i="8"/>
  <c r="AP7" i="8"/>
  <c r="AQ7" i="8"/>
  <c r="AR7" i="8"/>
  <c r="AS7" i="8"/>
  <c r="AT7" i="8"/>
  <c r="AU7" i="8"/>
  <c r="AV7" i="8"/>
  <c r="AW7" i="8"/>
  <c r="AX7" i="8"/>
  <c r="AY7" i="8"/>
  <c r="AZ7" i="8"/>
  <c r="BA7" i="8"/>
  <c r="AG8" i="8"/>
  <c r="AH8" i="8"/>
  <c r="AI8" i="8"/>
  <c r="AJ8" i="8"/>
  <c r="AK8" i="8"/>
  <c r="AL8" i="8"/>
  <c r="AM8" i="8"/>
  <c r="AN8" i="8"/>
  <c r="AO8" i="8"/>
  <c r="AP8" i="8"/>
  <c r="AQ8" i="8"/>
  <c r="AR8" i="8"/>
  <c r="AS8" i="8"/>
  <c r="AT8" i="8"/>
  <c r="AU8" i="8"/>
  <c r="AV8" i="8"/>
  <c r="AW8" i="8"/>
  <c r="AX8" i="8"/>
  <c r="AY8" i="8"/>
  <c r="AZ8" i="8"/>
  <c r="BA8" i="8"/>
  <c r="AG10" i="8"/>
  <c r="AH10" i="8"/>
  <c r="AI10" i="8"/>
  <c r="AJ10" i="8"/>
  <c r="AK10" i="8"/>
  <c r="AL10" i="8"/>
  <c r="AM10" i="8"/>
  <c r="AN10" i="8"/>
  <c r="AO10" i="8"/>
  <c r="AP10" i="8"/>
  <c r="AQ10" i="8"/>
  <c r="AR10" i="8"/>
  <c r="AS10" i="8"/>
  <c r="AT10" i="8"/>
  <c r="AU10" i="8"/>
  <c r="AV10" i="8"/>
  <c r="AW10" i="8"/>
  <c r="AX10" i="8"/>
  <c r="AY10" i="8"/>
  <c r="AZ10" i="8"/>
  <c r="BA10" i="8"/>
  <c r="AG11" i="8"/>
  <c r="AH11" i="8"/>
  <c r="AI11" i="8"/>
  <c r="AJ11" i="8"/>
  <c r="AK11" i="8"/>
  <c r="AL11" i="8"/>
  <c r="AM11" i="8"/>
  <c r="AN11" i="8"/>
  <c r="AO11" i="8"/>
  <c r="AP11" i="8"/>
  <c r="AQ11" i="8"/>
  <c r="AR11" i="8"/>
  <c r="AS11" i="8"/>
  <c r="AT11" i="8"/>
  <c r="AU11" i="8"/>
  <c r="AV11" i="8"/>
  <c r="AW11" i="8"/>
  <c r="AX11" i="8"/>
  <c r="AY11" i="8"/>
  <c r="AZ11" i="8"/>
  <c r="BA11" i="8"/>
  <c r="AG12" i="8"/>
  <c r="AH12" i="8"/>
  <c r="AI12" i="8"/>
  <c r="AJ12" i="8"/>
  <c r="AK12" i="8"/>
  <c r="AL12" i="8"/>
  <c r="AM12" i="8"/>
  <c r="AN12" i="8"/>
  <c r="AO12" i="8"/>
  <c r="AP12" i="8"/>
  <c r="AQ12" i="8"/>
  <c r="AR12" i="8"/>
  <c r="AS12" i="8"/>
  <c r="AT12" i="8"/>
  <c r="AU12" i="8"/>
  <c r="AV12" i="8"/>
  <c r="AW12" i="8"/>
  <c r="AX12" i="8"/>
  <c r="AY12" i="8"/>
  <c r="AZ12" i="8"/>
  <c r="BA12" i="8"/>
  <c r="AG13" i="8"/>
  <c r="AH13" i="8"/>
  <c r="AI13" i="8"/>
  <c r="AJ13" i="8"/>
  <c r="AK13" i="8"/>
  <c r="AL13" i="8"/>
  <c r="AM13" i="8"/>
  <c r="AN13" i="8"/>
  <c r="AO13" i="8"/>
  <c r="AP13" i="8"/>
  <c r="AQ13" i="8"/>
  <c r="AR13" i="8"/>
  <c r="AS13" i="8"/>
  <c r="AT13" i="8"/>
  <c r="AU13" i="8"/>
  <c r="AV13" i="8"/>
  <c r="AW13" i="8"/>
  <c r="AX13" i="8"/>
  <c r="AY13" i="8"/>
  <c r="AZ13" i="8"/>
  <c r="BA13" i="8"/>
  <c r="AG14" i="8"/>
  <c r="AH14" i="8"/>
  <c r="AI14" i="8"/>
  <c r="AJ14" i="8"/>
  <c r="AK14" i="8"/>
  <c r="AL14" i="8"/>
  <c r="AM14" i="8"/>
  <c r="AN14" i="8"/>
  <c r="AO14" i="8"/>
  <c r="AP14" i="8"/>
  <c r="AQ14" i="8"/>
  <c r="AR14" i="8"/>
  <c r="AS14" i="8"/>
  <c r="AT14" i="8"/>
  <c r="AU14" i="8"/>
  <c r="AV14" i="8"/>
  <c r="AW14" i="8"/>
  <c r="AX14" i="8"/>
  <c r="AY14" i="8"/>
  <c r="AZ14" i="8"/>
  <c r="BA14" i="8"/>
  <c r="AG15" i="8"/>
  <c r="AH15" i="8"/>
  <c r="AI15" i="8"/>
  <c r="AJ15" i="8"/>
  <c r="AK15" i="8"/>
  <c r="AL15" i="8"/>
  <c r="AM15" i="8"/>
  <c r="AN15" i="8"/>
  <c r="AO15" i="8"/>
  <c r="AP15" i="8"/>
  <c r="AQ15" i="8"/>
  <c r="AR15" i="8"/>
  <c r="AS15" i="8"/>
  <c r="AT15" i="8"/>
  <c r="AU15" i="8"/>
  <c r="AV15" i="8"/>
  <c r="AW15" i="8"/>
  <c r="AX15" i="8"/>
  <c r="AY15" i="8"/>
  <c r="AZ15" i="8"/>
  <c r="BA15" i="8"/>
  <c r="AG16" i="8"/>
  <c r="AH16" i="8"/>
  <c r="AI16" i="8"/>
  <c r="AJ16" i="8"/>
  <c r="AK16" i="8"/>
  <c r="AL16" i="8"/>
  <c r="AM16" i="8"/>
  <c r="AN16" i="8"/>
  <c r="AO16" i="8"/>
  <c r="AP16" i="8"/>
  <c r="AQ16" i="8"/>
  <c r="AR16" i="8"/>
  <c r="AS16" i="8"/>
  <c r="AT16" i="8"/>
  <c r="AU16" i="8"/>
  <c r="AV16" i="8"/>
  <c r="AW16" i="8"/>
  <c r="AX16" i="8"/>
  <c r="AY16" i="8"/>
  <c r="AZ16" i="8"/>
  <c r="BA16" i="8"/>
  <c r="AG18" i="8"/>
  <c r="AH18" i="8"/>
  <c r="AI18" i="8"/>
  <c r="AJ18" i="8"/>
  <c r="AK18" i="8"/>
  <c r="AL18" i="8"/>
  <c r="AM18" i="8"/>
  <c r="AN18" i="8"/>
  <c r="AO18" i="8"/>
  <c r="AP18" i="8"/>
  <c r="AQ18" i="8"/>
  <c r="AR18" i="8"/>
  <c r="AS18" i="8"/>
  <c r="AT18" i="8"/>
  <c r="AU18" i="8"/>
  <c r="AV18" i="8"/>
  <c r="AW18" i="8"/>
  <c r="AX18" i="8"/>
  <c r="AY18" i="8"/>
  <c r="AZ18" i="8"/>
  <c r="BA18" i="8"/>
  <c r="AG19" i="8"/>
  <c r="AH19" i="8"/>
  <c r="AI19" i="8"/>
  <c r="AJ19" i="8"/>
  <c r="AK19" i="8"/>
  <c r="AL19" i="8"/>
  <c r="AM19" i="8"/>
  <c r="AN19" i="8"/>
  <c r="AO19" i="8"/>
  <c r="AP19" i="8"/>
  <c r="AQ19" i="8"/>
  <c r="AR19" i="8"/>
  <c r="AS19" i="8"/>
  <c r="AT19" i="8"/>
  <c r="AU19" i="8"/>
  <c r="AV19" i="8"/>
  <c r="AW19" i="8"/>
  <c r="AX19" i="8"/>
  <c r="AY19" i="8"/>
  <c r="AZ19" i="8"/>
  <c r="BA19" i="8"/>
  <c r="AG20" i="8"/>
  <c r="AH20" i="8"/>
  <c r="AI20" i="8"/>
  <c r="AJ20" i="8"/>
  <c r="AK20" i="8"/>
  <c r="AL20" i="8"/>
  <c r="AM20" i="8"/>
  <c r="AN20" i="8"/>
  <c r="AO20" i="8"/>
  <c r="AP20" i="8"/>
  <c r="AQ20" i="8"/>
  <c r="AR20" i="8"/>
  <c r="AS20" i="8"/>
  <c r="AT20" i="8"/>
  <c r="AU20" i="8"/>
  <c r="AV20" i="8"/>
  <c r="AW20" i="8"/>
  <c r="AX20" i="8"/>
  <c r="AY20" i="8"/>
  <c r="AZ20" i="8"/>
  <c r="BA20" i="8"/>
  <c r="AG21" i="8"/>
  <c r="AH21" i="8"/>
  <c r="AI21" i="8"/>
  <c r="AJ21" i="8"/>
  <c r="AK21" i="8"/>
  <c r="AL21" i="8"/>
  <c r="AM21" i="8"/>
  <c r="AN21" i="8"/>
  <c r="AO21" i="8"/>
  <c r="AP21" i="8"/>
  <c r="AQ21" i="8"/>
  <c r="AR21" i="8"/>
  <c r="AS21" i="8"/>
  <c r="AT21" i="8"/>
  <c r="AU21" i="8"/>
  <c r="AV21" i="8"/>
  <c r="AW21" i="8"/>
  <c r="AX21" i="8"/>
  <c r="AY21" i="8"/>
  <c r="AZ21" i="8"/>
  <c r="BA21" i="8"/>
  <c r="AG22" i="8"/>
  <c r="AH22" i="8"/>
  <c r="AI22" i="8"/>
  <c r="AJ22" i="8"/>
  <c r="AK22" i="8"/>
  <c r="AL22" i="8"/>
  <c r="AM22" i="8"/>
  <c r="AN22" i="8"/>
  <c r="AO22" i="8"/>
  <c r="AP22" i="8"/>
  <c r="AQ22" i="8"/>
  <c r="AR22" i="8"/>
  <c r="AS22" i="8"/>
  <c r="AT22" i="8"/>
  <c r="AU22" i="8"/>
  <c r="AV22" i="8"/>
  <c r="AW22" i="8"/>
  <c r="AX22" i="8"/>
  <c r="AY22" i="8"/>
  <c r="AZ22" i="8"/>
  <c r="BA22" i="8"/>
  <c r="AG23" i="8"/>
  <c r="AH23" i="8"/>
  <c r="AI23" i="8"/>
  <c r="AJ23" i="8"/>
  <c r="AK23" i="8"/>
  <c r="AL23" i="8"/>
  <c r="AM23" i="8"/>
  <c r="AN23" i="8"/>
  <c r="AO23" i="8"/>
  <c r="AP23" i="8"/>
  <c r="AQ23" i="8"/>
  <c r="AR23" i="8"/>
  <c r="AS23" i="8"/>
  <c r="AT23" i="8"/>
  <c r="AU23" i="8"/>
  <c r="AV23" i="8"/>
  <c r="AW23" i="8"/>
  <c r="AX23" i="8"/>
  <c r="AY23" i="8"/>
  <c r="AZ23" i="8"/>
  <c r="BA23" i="8"/>
  <c r="AG25" i="8"/>
  <c r="AH25" i="8"/>
  <c r="AI25" i="8"/>
  <c r="AJ25" i="8"/>
  <c r="AK25" i="8"/>
  <c r="AL25" i="8"/>
  <c r="AM25" i="8"/>
  <c r="AN25" i="8"/>
  <c r="AO25" i="8"/>
  <c r="AP25" i="8"/>
  <c r="AQ25" i="8"/>
  <c r="AR25" i="8"/>
  <c r="AS25" i="8"/>
  <c r="AT25" i="8"/>
  <c r="AU25" i="8"/>
  <c r="AV25" i="8"/>
  <c r="AW25" i="8"/>
  <c r="AX25" i="8"/>
  <c r="AY25" i="8"/>
  <c r="AZ25" i="8"/>
  <c r="BA25" i="8"/>
  <c r="AG26" i="8"/>
  <c r="AH26" i="8"/>
  <c r="AI26" i="8"/>
  <c r="AJ26" i="8"/>
  <c r="AK26" i="8"/>
  <c r="AL26" i="8"/>
  <c r="AM26" i="8"/>
  <c r="AN26" i="8"/>
  <c r="AO26" i="8"/>
  <c r="AP26" i="8"/>
  <c r="AQ26" i="8"/>
  <c r="AR26" i="8"/>
  <c r="AS26" i="8"/>
  <c r="AT26" i="8"/>
  <c r="AU26" i="8"/>
  <c r="AV26" i="8"/>
  <c r="AW26" i="8"/>
  <c r="AX26" i="8"/>
  <c r="AY26" i="8"/>
  <c r="AZ26" i="8"/>
  <c r="BA26" i="8"/>
  <c r="AG28" i="8"/>
  <c r="AH28" i="8"/>
  <c r="AI28" i="8"/>
  <c r="AJ28" i="8"/>
  <c r="AK28" i="8"/>
  <c r="AL28" i="8"/>
  <c r="AM28" i="8"/>
  <c r="AN28" i="8"/>
  <c r="AO28" i="8"/>
  <c r="AP28" i="8"/>
  <c r="AQ28" i="8"/>
  <c r="AR28" i="8"/>
  <c r="AS28" i="8"/>
  <c r="AT28" i="8"/>
  <c r="AU28" i="8"/>
  <c r="AV28" i="8"/>
  <c r="AW28" i="8"/>
  <c r="AX28" i="8"/>
  <c r="AY28" i="8"/>
  <c r="AZ28" i="8"/>
  <c r="BA28" i="8"/>
  <c r="AG29" i="8"/>
  <c r="AH29" i="8"/>
  <c r="AI29" i="8"/>
  <c r="AJ29" i="8"/>
  <c r="AK29" i="8"/>
  <c r="AL29" i="8"/>
  <c r="AM29" i="8"/>
  <c r="AN29" i="8"/>
  <c r="AO29" i="8"/>
  <c r="AP29" i="8"/>
  <c r="AQ29" i="8"/>
  <c r="AR29" i="8"/>
  <c r="AS29" i="8"/>
  <c r="AT29" i="8"/>
  <c r="AU29" i="8"/>
  <c r="AV29" i="8"/>
  <c r="AW29" i="8"/>
  <c r="AX29" i="8"/>
  <c r="AY29" i="8"/>
  <c r="AZ29" i="8"/>
  <c r="BA29" i="8"/>
  <c r="AG30" i="8"/>
  <c r="AH30" i="8"/>
  <c r="AI30" i="8"/>
  <c r="AJ30" i="8"/>
  <c r="AK30" i="8"/>
  <c r="AL30" i="8"/>
  <c r="AM30" i="8"/>
  <c r="AN30" i="8"/>
  <c r="AO30" i="8"/>
  <c r="AP30" i="8"/>
  <c r="AQ30" i="8"/>
  <c r="AR30" i="8"/>
  <c r="AS30" i="8"/>
  <c r="AT30" i="8"/>
  <c r="AU30" i="8"/>
  <c r="AV30" i="8"/>
  <c r="AW30" i="8"/>
  <c r="AX30" i="8"/>
  <c r="AY30" i="8"/>
  <c r="AZ30" i="8"/>
  <c r="BA30" i="8"/>
  <c r="AG40" i="8"/>
  <c r="AH40" i="8"/>
  <c r="AI40" i="8"/>
  <c r="AJ40" i="8"/>
  <c r="AK40" i="8"/>
  <c r="AL40" i="8"/>
  <c r="AM40" i="8"/>
  <c r="AN40" i="8"/>
  <c r="AO40" i="8"/>
  <c r="AP40" i="8"/>
  <c r="AQ40" i="8"/>
  <c r="AR40" i="8"/>
  <c r="AS40" i="8"/>
  <c r="AT40" i="8"/>
  <c r="AU40" i="8"/>
  <c r="AV40" i="8"/>
  <c r="AW40" i="8"/>
  <c r="AX40" i="8"/>
  <c r="AY40" i="8"/>
  <c r="AZ40" i="8"/>
  <c r="BA40" i="8"/>
  <c r="AG63" i="8"/>
  <c r="AH63" i="8"/>
  <c r="AI63" i="8"/>
  <c r="AJ63" i="8"/>
  <c r="AK63" i="8"/>
  <c r="AL63" i="8"/>
  <c r="AM63" i="8"/>
  <c r="AN63" i="8"/>
  <c r="AO63" i="8"/>
  <c r="AP63" i="8"/>
  <c r="AQ63" i="8"/>
  <c r="AR63" i="8"/>
  <c r="AS63" i="8"/>
  <c r="AT63" i="8"/>
  <c r="AU63" i="8"/>
  <c r="AV63" i="8"/>
  <c r="AW63" i="8"/>
  <c r="AX63" i="8"/>
  <c r="AY63" i="8"/>
  <c r="AZ63" i="8"/>
  <c r="BA63" i="8"/>
  <c r="AG64" i="8"/>
  <c r="AH64" i="8"/>
  <c r="AI64" i="8"/>
  <c r="AJ64" i="8"/>
  <c r="AK64" i="8"/>
  <c r="AL64" i="8"/>
  <c r="AM64" i="8"/>
  <c r="AN64" i="8"/>
  <c r="AO64" i="8"/>
  <c r="AP64" i="8"/>
  <c r="AQ64" i="8"/>
  <c r="AR64" i="8"/>
  <c r="AS64" i="8"/>
  <c r="AT64" i="8"/>
  <c r="AU64" i="8"/>
  <c r="AV64" i="8"/>
  <c r="AW64" i="8"/>
  <c r="AX64" i="8"/>
  <c r="AY64" i="8"/>
  <c r="AZ64" i="8"/>
  <c r="BA64" i="8"/>
  <c r="AG65" i="8"/>
  <c r="AH65" i="8"/>
  <c r="AI65" i="8"/>
  <c r="AJ65" i="8"/>
  <c r="AK65" i="8"/>
  <c r="AL65" i="8"/>
  <c r="AM65" i="8"/>
  <c r="AN65" i="8"/>
  <c r="AO65" i="8"/>
  <c r="AP65" i="8"/>
  <c r="AQ65" i="8"/>
  <c r="AR65" i="8"/>
  <c r="AS65" i="8"/>
  <c r="AT65" i="8"/>
  <c r="AU65" i="8"/>
  <c r="AV65" i="8"/>
  <c r="AW65" i="8"/>
  <c r="AX65" i="8"/>
  <c r="AY65" i="8"/>
  <c r="AZ65" i="8"/>
  <c r="BA65" i="8"/>
  <c r="AG66" i="8"/>
  <c r="AH66" i="8"/>
  <c r="AI66" i="8"/>
  <c r="AJ66" i="8"/>
  <c r="AK66" i="8"/>
  <c r="AL66" i="8"/>
  <c r="AM66" i="8"/>
  <c r="AN66" i="8"/>
  <c r="AO66" i="8"/>
  <c r="AP66" i="8"/>
  <c r="AQ66" i="8"/>
  <c r="AR66" i="8"/>
  <c r="AS66" i="8"/>
  <c r="AT66" i="8"/>
  <c r="AU66" i="8"/>
  <c r="AV66" i="8"/>
  <c r="AW66" i="8"/>
  <c r="AX66" i="8"/>
  <c r="AY66" i="8"/>
  <c r="AZ66" i="8"/>
  <c r="BA66" i="8"/>
  <c r="AG67" i="8"/>
  <c r="AH67" i="8"/>
  <c r="AI67" i="8"/>
  <c r="AJ67" i="8"/>
  <c r="AK67" i="8"/>
  <c r="AL67" i="8"/>
  <c r="AM67" i="8"/>
  <c r="AN67" i="8"/>
  <c r="AO67" i="8"/>
  <c r="AP67" i="8"/>
  <c r="AQ67" i="8"/>
  <c r="AR67" i="8"/>
  <c r="AS67" i="8"/>
  <c r="AT67" i="8"/>
  <c r="AU67" i="8"/>
  <c r="AV67" i="8"/>
  <c r="AW67" i="8"/>
  <c r="AX67" i="8"/>
  <c r="AY67" i="8"/>
  <c r="AZ67" i="8"/>
  <c r="BA67" i="8"/>
  <c r="AG71" i="8"/>
  <c r="AH71" i="8"/>
  <c r="AI71" i="8"/>
  <c r="AJ71" i="8"/>
  <c r="AK71" i="8"/>
  <c r="AL71" i="8"/>
  <c r="AM71" i="8"/>
  <c r="AN71" i="8"/>
  <c r="AO71" i="8"/>
  <c r="AP71" i="8"/>
  <c r="AQ71" i="8"/>
  <c r="AR71" i="8"/>
  <c r="AS71" i="8"/>
  <c r="AT71" i="8"/>
  <c r="AU71" i="8"/>
  <c r="AV71" i="8"/>
  <c r="AW71" i="8"/>
  <c r="AX71" i="8"/>
  <c r="AY71" i="8"/>
  <c r="AZ71" i="8"/>
  <c r="BA71" i="8"/>
  <c r="AG72" i="8"/>
  <c r="AH72" i="8"/>
  <c r="AI72" i="8"/>
  <c r="AJ72" i="8"/>
  <c r="AK72" i="8"/>
  <c r="AL72" i="8"/>
  <c r="AM72" i="8"/>
  <c r="AN72" i="8"/>
  <c r="AO72" i="8"/>
  <c r="AP72" i="8"/>
  <c r="AQ72" i="8"/>
  <c r="AR72" i="8"/>
  <c r="AS72" i="8"/>
  <c r="AT72" i="8"/>
  <c r="AU72" i="8"/>
  <c r="AV72" i="8"/>
  <c r="AW72" i="8"/>
  <c r="AX72" i="8"/>
  <c r="AY72" i="8"/>
  <c r="AZ72" i="8"/>
  <c r="BA72" i="8"/>
  <c r="AY48" i="8" l="1"/>
  <c r="AQ46" i="8"/>
  <c r="AI46" i="8"/>
  <c r="AU45" i="8"/>
  <c r="AM45" i="8"/>
  <c r="AY44" i="8"/>
  <c r="AQ44" i="8"/>
  <c r="AI44" i="8"/>
  <c r="AU43" i="8"/>
  <c r="AM43" i="8"/>
  <c r="AY42" i="8"/>
  <c r="AQ42" i="8"/>
  <c r="AI42" i="8"/>
  <c r="AV58" i="8"/>
  <c r="AN58" i="8"/>
  <c r="AG50" i="8"/>
  <c r="BA57" i="8"/>
  <c r="AS57" i="8"/>
  <c r="AK57" i="8"/>
  <c r="AW56" i="8"/>
  <c r="AO56" i="8"/>
  <c r="BA55" i="8"/>
  <c r="AS55" i="8"/>
  <c r="AK55" i="8"/>
  <c r="AW54" i="8"/>
  <c r="AO54" i="8"/>
  <c r="BA53" i="8"/>
  <c r="AS53" i="8"/>
  <c r="AK53" i="8"/>
  <c r="AW52" i="8"/>
  <c r="AO52" i="8"/>
  <c r="BA51" i="8"/>
  <c r="AS51" i="8"/>
  <c r="AK51" i="8"/>
  <c r="AW50" i="8"/>
  <c r="AO50" i="8"/>
  <c r="AM47" i="8"/>
  <c r="AP48" i="8"/>
  <c r="AX46" i="8"/>
  <c r="AL45" i="8"/>
  <c r="AX44" i="8"/>
  <c r="AP44" i="8"/>
  <c r="AH44" i="8"/>
  <c r="AT43" i="8"/>
  <c r="AL43" i="8"/>
  <c r="AX42" i="8"/>
  <c r="AP42" i="8"/>
  <c r="AH42" i="8"/>
  <c r="AU58" i="8"/>
  <c r="AM58" i="8"/>
  <c r="AG57" i="8"/>
  <c r="AZ57" i="8"/>
  <c r="AR57" i="8"/>
  <c r="AJ57" i="8"/>
  <c r="AV56" i="8"/>
  <c r="AN56" i="8"/>
  <c r="AZ55" i="8"/>
  <c r="AR55" i="8"/>
  <c r="AJ55" i="8"/>
  <c r="AV54" i="8"/>
  <c r="AN54" i="8"/>
  <c r="AZ53" i="8"/>
  <c r="AR53" i="8"/>
  <c r="AJ53" i="8"/>
  <c r="AV52" i="8"/>
  <c r="AN52" i="8"/>
  <c r="AZ51" i="8"/>
  <c r="AR51" i="8"/>
  <c r="AJ51" i="8"/>
  <c r="AV50" i="8"/>
  <c r="AN50" i="8"/>
  <c r="AG44" i="8"/>
  <c r="AM49" i="8"/>
  <c r="AT45" i="8"/>
  <c r="AG42" i="8"/>
  <c r="BA49" i="8"/>
  <c r="AS49" i="8"/>
  <c r="AK49" i="8"/>
  <c r="AW48" i="8"/>
  <c r="AO48" i="8"/>
  <c r="BA47" i="8"/>
  <c r="AS47" i="8"/>
  <c r="AK47" i="8"/>
  <c r="AW46" i="8"/>
  <c r="AO46" i="8"/>
  <c r="BA45" i="8"/>
  <c r="AS45" i="8"/>
  <c r="AK45" i="8"/>
  <c r="AW44" i="8"/>
  <c r="AO44" i="8"/>
  <c r="BA43" i="8"/>
  <c r="AS43" i="8"/>
  <c r="AK43" i="8"/>
  <c r="AW42" i="8"/>
  <c r="AO42" i="8"/>
  <c r="AG58" i="8"/>
  <c r="AT58" i="8"/>
  <c r="AL58" i="8"/>
  <c r="AG56" i="8"/>
  <c r="AY57" i="8"/>
  <c r="AQ57" i="8"/>
  <c r="AI57" i="8"/>
  <c r="AU56" i="8"/>
  <c r="AM56" i="8"/>
  <c r="AY55" i="8"/>
  <c r="AQ55" i="8"/>
  <c r="AI55" i="8"/>
  <c r="AU54" i="8"/>
  <c r="AM54" i="8"/>
  <c r="AY53" i="8"/>
  <c r="AQ53" i="8"/>
  <c r="AI53" i="8"/>
  <c r="AU52" i="8"/>
  <c r="AM52" i="8"/>
  <c r="AY51" i="8"/>
  <c r="AQ51" i="8"/>
  <c r="AI51" i="8"/>
  <c r="AU50" i="8"/>
  <c r="AM50" i="8"/>
  <c r="AU47" i="8"/>
  <c r="AT49" i="8"/>
  <c r="AH48" i="8"/>
  <c r="AG49" i="8"/>
  <c r="AZ49" i="8"/>
  <c r="AR49" i="8"/>
  <c r="AJ49" i="8"/>
  <c r="AV48" i="8"/>
  <c r="AN48" i="8"/>
  <c r="AZ47" i="8"/>
  <c r="AR47" i="8"/>
  <c r="AJ47" i="8"/>
  <c r="AV46" i="8"/>
  <c r="AN46" i="8"/>
  <c r="AZ45" i="8"/>
  <c r="AR45" i="8"/>
  <c r="AJ45" i="8"/>
  <c r="AV44" i="8"/>
  <c r="AN44" i="8"/>
  <c r="AZ43" i="8"/>
  <c r="AR43" i="8"/>
  <c r="AJ43" i="8"/>
  <c r="AV42" i="8"/>
  <c r="AN42" i="8"/>
  <c r="BA58" i="8"/>
  <c r="AS58" i="8"/>
  <c r="AK58" i="8"/>
  <c r="AG55" i="8"/>
  <c r="AX57" i="8"/>
  <c r="AP57" i="8"/>
  <c r="AH57" i="8"/>
  <c r="AT56" i="8"/>
  <c r="AL56" i="8"/>
  <c r="AX55" i="8"/>
  <c r="AP55" i="8"/>
  <c r="AH55" i="8"/>
  <c r="AT54" i="8"/>
  <c r="AL54" i="8"/>
  <c r="AX53" i="8"/>
  <c r="AP53" i="8"/>
  <c r="AH53" i="8"/>
  <c r="AT52" i="8"/>
  <c r="AL52" i="8"/>
  <c r="AX51" i="8"/>
  <c r="AP51" i="8"/>
  <c r="AH51" i="8"/>
  <c r="AT50" i="8"/>
  <c r="AL50" i="8"/>
  <c r="AI48" i="8"/>
  <c r="AX48" i="8"/>
  <c r="AL47" i="8"/>
  <c r="AY49" i="8"/>
  <c r="AI49" i="8"/>
  <c r="AU48" i="8"/>
  <c r="AY47" i="8"/>
  <c r="AQ47" i="8"/>
  <c r="AI47" i="8"/>
  <c r="AU46" i="8"/>
  <c r="AM46" i="8"/>
  <c r="AY45" i="8"/>
  <c r="AQ45" i="8"/>
  <c r="AI45" i="8"/>
  <c r="AU44" i="8"/>
  <c r="AM44" i="8"/>
  <c r="AY43" i="8"/>
  <c r="AQ43" i="8"/>
  <c r="AI43" i="8"/>
  <c r="AU42" i="8"/>
  <c r="AM42" i="8"/>
  <c r="AZ58" i="8"/>
  <c r="AR58" i="8"/>
  <c r="AJ58" i="8"/>
  <c r="AG54" i="8"/>
  <c r="AW57" i="8"/>
  <c r="AO57" i="8"/>
  <c r="BA56" i="8"/>
  <c r="AS56" i="8"/>
  <c r="AK56" i="8"/>
  <c r="AW55" i="8"/>
  <c r="AO55" i="8"/>
  <c r="BA54" i="8"/>
  <c r="AS54" i="8"/>
  <c r="AK54" i="8"/>
  <c r="AW53" i="8"/>
  <c r="AO53" i="8"/>
  <c r="BA52" i="8"/>
  <c r="AS52" i="8"/>
  <c r="AK52" i="8"/>
  <c r="AW51" i="8"/>
  <c r="AO51" i="8"/>
  <c r="BA50" i="8"/>
  <c r="AS50" i="8"/>
  <c r="AK50" i="8"/>
  <c r="AQ48" i="8"/>
  <c r="AP46" i="8"/>
  <c r="AG48" i="8"/>
  <c r="AQ49" i="8"/>
  <c r="AM48" i="8"/>
  <c r="AG47" i="8"/>
  <c r="AX49" i="8"/>
  <c r="AP49" i="8"/>
  <c r="AH49" i="8"/>
  <c r="AT48" i="8"/>
  <c r="AL48" i="8"/>
  <c r="AX47" i="8"/>
  <c r="AP47" i="8"/>
  <c r="AH47" i="8"/>
  <c r="AT46" i="8"/>
  <c r="AL46" i="8"/>
  <c r="AX45" i="8"/>
  <c r="AP45" i="8"/>
  <c r="AH45" i="8"/>
  <c r="AT44" i="8"/>
  <c r="AL44" i="8"/>
  <c r="AX43" i="8"/>
  <c r="AP43" i="8"/>
  <c r="AH43" i="8"/>
  <c r="AT42" i="8"/>
  <c r="AL42" i="8"/>
  <c r="AY58" i="8"/>
  <c r="AQ58" i="8"/>
  <c r="AI58" i="8"/>
  <c r="AG53" i="8"/>
  <c r="AV57" i="8"/>
  <c r="AN57" i="8"/>
  <c r="AZ56" i="8"/>
  <c r="AR56" i="8"/>
  <c r="AJ56" i="8"/>
  <c r="AV55" i="8"/>
  <c r="AN55" i="8"/>
  <c r="AZ54" i="8"/>
  <c r="AR54" i="8"/>
  <c r="AJ54" i="8"/>
  <c r="AV53" i="8"/>
  <c r="AN53" i="8"/>
  <c r="AZ52" i="8"/>
  <c r="AR52" i="8"/>
  <c r="AJ52" i="8"/>
  <c r="AV51" i="8"/>
  <c r="AN51" i="8"/>
  <c r="AZ50" i="8"/>
  <c r="AR50" i="8"/>
  <c r="AJ50" i="8"/>
  <c r="AU49" i="8"/>
  <c r="AL49" i="8"/>
  <c r="AH46" i="8"/>
  <c r="AW49" i="8"/>
  <c r="BA48" i="8"/>
  <c r="AS48" i="8"/>
  <c r="AK48" i="8"/>
  <c r="AW47" i="8"/>
  <c r="AO47" i="8"/>
  <c r="BA46" i="8"/>
  <c r="AS46" i="8"/>
  <c r="AK46" i="8"/>
  <c r="AW45" i="8"/>
  <c r="AO45" i="8"/>
  <c r="BA44" i="8"/>
  <c r="AS44" i="8"/>
  <c r="AK44" i="8"/>
  <c r="AW43" i="8"/>
  <c r="AO43" i="8"/>
  <c r="BA42" i="8"/>
  <c r="AS42" i="8"/>
  <c r="AK42" i="8"/>
  <c r="AX58" i="8"/>
  <c r="AP58" i="8"/>
  <c r="AH58" i="8"/>
  <c r="AG52" i="8"/>
  <c r="AU57" i="8"/>
  <c r="AM57" i="8"/>
  <c r="AY56" i="8"/>
  <c r="AQ56" i="8"/>
  <c r="AI56" i="8"/>
  <c r="AU55" i="8"/>
  <c r="AM55" i="8"/>
  <c r="AY54" i="8"/>
  <c r="AQ54" i="8"/>
  <c r="AI54" i="8"/>
  <c r="AU53" i="8"/>
  <c r="AM53" i="8"/>
  <c r="AY52" i="8"/>
  <c r="AQ52" i="8"/>
  <c r="AI52" i="8"/>
  <c r="AU51" i="8"/>
  <c r="AM51" i="8"/>
  <c r="AY50" i="8"/>
  <c r="AQ50" i="8"/>
  <c r="AI50" i="8"/>
  <c r="AY46" i="8"/>
  <c r="AG43" i="8"/>
  <c r="AT47" i="8"/>
  <c r="AG46" i="8"/>
  <c r="AO49" i="8"/>
  <c r="AG45" i="8"/>
  <c r="AV49" i="8"/>
  <c r="AN49" i="8"/>
  <c r="AZ48" i="8"/>
  <c r="AR48" i="8"/>
  <c r="AJ48" i="8"/>
  <c r="AV47" i="8"/>
  <c r="AN47" i="8"/>
  <c r="AZ46" i="8"/>
  <c r="AR46" i="8"/>
  <c r="AJ46" i="8"/>
  <c r="AV45" i="8"/>
  <c r="AN45" i="8"/>
  <c r="AZ44" i="8"/>
  <c r="AR44" i="8"/>
  <c r="AJ44" i="8"/>
  <c r="AV43" i="8"/>
  <c r="AN43" i="8"/>
  <c r="AZ42" i="8"/>
  <c r="AR42" i="8"/>
  <c r="AJ42" i="8"/>
  <c r="AW58" i="8"/>
  <c r="AO58" i="8"/>
  <c r="AG51" i="8"/>
  <c r="AT57" i="8"/>
  <c r="AL57" i="8"/>
  <c r="AX56" i="8"/>
  <c r="AP56" i="8"/>
  <c r="AH56" i="8"/>
  <c r="AT55" i="8"/>
  <c r="AL55" i="8"/>
  <c r="AX54" i="8"/>
  <c r="AP54" i="8"/>
  <c r="AH54" i="8"/>
  <c r="AT53" i="8"/>
  <c r="AL53" i="8"/>
  <c r="AX52" i="8"/>
  <c r="AP52" i="8"/>
  <c r="AH52" i="8"/>
  <c r="AT51" i="8"/>
  <c r="AL51" i="8"/>
  <c r="AX50" i="8"/>
  <c r="AP50" i="8"/>
  <c r="AH50" i="8"/>
  <c r="AF62" i="76"/>
  <c r="AF53" i="76"/>
  <c r="AF79" i="76"/>
  <c r="AF78" i="76" s="1"/>
  <c r="AF4" i="76"/>
  <c r="AF90" i="76"/>
  <c r="AF87" i="76"/>
  <c r="AF86" i="76"/>
  <c r="AF40" i="76"/>
  <c r="AF34" i="76"/>
  <c r="AF88" i="76"/>
  <c r="AF7" i="76"/>
  <c r="AF18" i="76" l="1"/>
  <c r="AF11" i="76"/>
  <c r="AF28" i="76"/>
  <c r="J20" i="77"/>
  <c r="AF37" i="76"/>
  <c r="AF56" i="76"/>
  <c r="AF76" i="76"/>
  <c r="AF75" i="76" s="1"/>
  <c r="AF59" i="76"/>
  <c r="AF82" i="76"/>
  <c r="AF81" i="76" s="1"/>
  <c r="AF73" i="76"/>
  <c r="AF72" i="76" s="1"/>
  <c r="AF15" i="76"/>
  <c r="AF31" i="76"/>
  <c r="AF50" i="76"/>
  <c r="AF85" i="76"/>
  <c r="AF84" i="76" s="1"/>
  <c r="AF3" i="8" l="1"/>
  <c r="AF4" i="8"/>
  <c r="AF5" i="8"/>
  <c r="AF7" i="8"/>
  <c r="AF8" i="8"/>
  <c r="AF10" i="8"/>
  <c r="AF11" i="8"/>
  <c r="AF12" i="8"/>
  <c r="AF13" i="8"/>
  <c r="AF14" i="8"/>
  <c r="AF15" i="8"/>
  <c r="AF16" i="8"/>
  <c r="AF18" i="8"/>
  <c r="AF19" i="8"/>
  <c r="AF20" i="8"/>
  <c r="AF21" i="8"/>
  <c r="AF22" i="8"/>
  <c r="AF23" i="8"/>
  <c r="AF25" i="8"/>
  <c r="AF26" i="8"/>
  <c r="AF28" i="8"/>
  <c r="AF29" i="8"/>
  <c r="AF30" i="8"/>
  <c r="AF32" i="8"/>
  <c r="AF33" i="8"/>
  <c r="AF34" i="8"/>
  <c r="AF35" i="8"/>
  <c r="AF36" i="8"/>
  <c r="AF37" i="8"/>
  <c r="AF38" i="8"/>
  <c r="AF39" i="8"/>
  <c r="AF40" i="8"/>
  <c r="AF42" i="8"/>
  <c r="AF43" i="8"/>
  <c r="AF44" i="8"/>
  <c r="AF45" i="8"/>
  <c r="AF46" i="8"/>
  <c r="AF47" i="8"/>
  <c r="AF48" i="8"/>
  <c r="AF49" i="8"/>
  <c r="AF50" i="8"/>
  <c r="AF51" i="8"/>
  <c r="AF52" i="8"/>
  <c r="AF53" i="8"/>
  <c r="AF54" i="8"/>
  <c r="AF55" i="8"/>
  <c r="AF56" i="8"/>
  <c r="AF57" i="8"/>
  <c r="AF58" i="8"/>
  <c r="AF59" i="8"/>
  <c r="AF60" i="8"/>
  <c r="AF61" i="8"/>
  <c r="AF63" i="8"/>
  <c r="AF64" i="8"/>
  <c r="AF65" i="8"/>
  <c r="AF66" i="8"/>
  <c r="AF67" i="8"/>
  <c r="AF71" i="8"/>
  <c r="AF72" i="8"/>
  <c r="AF68" i="71"/>
  <c r="AF68" i="73"/>
  <c r="AG33" i="8" l="1"/>
  <c r="AX39" i="8"/>
  <c r="AP39" i="8"/>
  <c r="AH39" i="8"/>
  <c r="AT36" i="8"/>
  <c r="AL36" i="8"/>
  <c r="AX35" i="8"/>
  <c r="AP35" i="8"/>
  <c r="AH35" i="8"/>
  <c r="AT34" i="8"/>
  <c r="AL34" i="8"/>
  <c r="AX33" i="8"/>
  <c r="AP33" i="8"/>
  <c r="AH33" i="8"/>
  <c r="AT32" i="8"/>
  <c r="AL32" i="8"/>
  <c r="AV38" i="8"/>
  <c r="AR38" i="8"/>
  <c r="AN38" i="8"/>
  <c r="AJ38" i="8"/>
  <c r="BA37" i="8"/>
  <c r="AS37" i="8"/>
  <c r="AK37" i="8"/>
  <c r="AG34" i="8"/>
  <c r="BA39" i="8"/>
  <c r="AW39" i="8"/>
  <c r="AS39" i="8"/>
  <c r="AO39" i="8"/>
  <c r="AK39" i="8"/>
  <c r="BA36" i="8"/>
  <c r="AW36" i="8"/>
  <c r="AS36" i="8"/>
  <c r="AO36" i="8"/>
  <c r="AK36" i="8"/>
  <c r="BA35" i="8"/>
  <c r="AW35" i="8"/>
  <c r="AS35" i="8"/>
  <c r="AO35" i="8"/>
  <c r="AK35" i="8"/>
  <c r="BA34" i="8"/>
  <c r="AW34" i="8"/>
  <c r="AS34" i="8"/>
  <c r="AO34" i="8"/>
  <c r="AK34" i="8"/>
  <c r="BA33" i="8"/>
  <c r="AW33" i="8"/>
  <c r="AS33" i="8"/>
  <c r="AO33" i="8"/>
  <c r="AK33" i="8"/>
  <c r="BA32" i="8"/>
  <c r="AW32" i="8"/>
  <c r="AS32" i="8"/>
  <c r="AO32" i="8"/>
  <c r="AK32" i="8"/>
  <c r="AY38" i="8"/>
  <c r="AU38" i="8"/>
  <c r="AQ38" i="8"/>
  <c r="AM38" i="8"/>
  <c r="AI38" i="8"/>
  <c r="AZ37" i="8"/>
  <c r="AV37" i="8"/>
  <c r="AR37" i="8"/>
  <c r="AN37" i="8"/>
  <c r="AJ37" i="8"/>
  <c r="AG35" i="8"/>
  <c r="AV39" i="8"/>
  <c r="AR39" i="8"/>
  <c r="AJ39" i="8"/>
  <c r="AZ36" i="8"/>
  <c r="AV36" i="8"/>
  <c r="AR36" i="8"/>
  <c r="AN36" i="8"/>
  <c r="AJ36" i="8"/>
  <c r="AZ35" i="8"/>
  <c r="AV35" i="8"/>
  <c r="AR35" i="8"/>
  <c r="AN35" i="8"/>
  <c r="AJ35" i="8"/>
  <c r="AZ34" i="8"/>
  <c r="AV34" i="8"/>
  <c r="AR34" i="8"/>
  <c r="AN34" i="8"/>
  <c r="AJ34" i="8"/>
  <c r="AZ33" i="8"/>
  <c r="AV33" i="8"/>
  <c r="AR33" i="8"/>
  <c r="AN33" i="8"/>
  <c r="AJ33" i="8"/>
  <c r="AZ32" i="8"/>
  <c r="AV32" i="8"/>
  <c r="AR32" i="8"/>
  <c r="AN32" i="8"/>
  <c r="AJ32" i="8"/>
  <c r="AG38" i="8"/>
  <c r="AX38" i="8"/>
  <c r="AT38" i="8"/>
  <c r="AP38" i="8"/>
  <c r="AL38" i="8"/>
  <c r="AH38" i="8"/>
  <c r="AG37" i="8"/>
  <c r="AY37" i="8"/>
  <c r="AU37" i="8"/>
  <c r="AQ37" i="8"/>
  <c r="AM37" i="8"/>
  <c r="AI37" i="8"/>
  <c r="AG39" i="8"/>
  <c r="AT39" i="8"/>
  <c r="AL39" i="8"/>
  <c r="AX36" i="8"/>
  <c r="AP36" i="8"/>
  <c r="AH36" i="8"/>
  <c r="AT35" i="8"/>
  <c r="AL35" i="8"/>
  <c r="AX34" i="8"/>
  <c r="AP34" i="8"/>
  <c r="AH34" i="8"/>
  <c r="AT33" i="8"/>
  <c r="AL33" i="8"/>
  <c r="AX32" i="8"/>
  <c r="AP32" i="8"/>
  <c r="AH32" i="8"/>
  <c r="AZ38" i="8"/>
  <c r="AW37" i="8"/>
  <c r="AO37" i="8"/>
  <c r="AZ39" i="8"/>
  <c r="AN39" i="8"/>
  <c r="AG32" i="8"/>
  <c r="AG36" i="8"/>
  <c r="AY39" i="8"/>
  <c r="AU39" i="8"/>
  <c r="AQ39" i="8"/>
  <c r="AM39" i="8"/>
  <c r="AI39" i="8"/>
  <c r="AY36" i="8"/>
  <c r="AU36" i="8"/>
  <c r="AQ36" i="8"/>
  <c r="AM36" i="8"/>
  <c r="AI36" i="8"/>
  <c r="AY35" i="8"/>
  <c r="AU35" i="8"/>
  <c r="AQ35" i="8"/>
  <c r="AM35" i="8"/>
  <c r="AI35" i="8"/>
  <c r="AY34" i="8"/>
  <c r="AU34" i="8"/>
  <c r="AQ34" i="8"/>
  <c r="AM34" i="8"/>
  <c r="AI34" i="8"/>
  <c r="AY33" i="8"/>
  <c r="AU33" i="8"/>
  <c r="AQ33" i="8"/>
  <c r="AM33" i="8"/>
  <c r="AI33" i="8"/>
  <c r="AY32" i="8"/>
  <c r="AU32" i="8"/>
  <c r="AQ32" i="8"/>
  <c r="AM32" i="8"/>
  <c r="AI32" i="8"/>
  <c r="BA38" i="8"/>
  <c r="AW38" i="8"/>
  <c r="AS38" i="8"/>
  <c r="AO38" i="8"/>
  <c r="AK38" i="8"/>
  <c r="AX37" i="8"/>
  <c r="AT37" i="8"/>
  <c r="AP37" i="8"/>
  <c r="AL37" i="8"/>
  <c r="AH37" i="8"/>
  <c r="AF68" i="8"/>
  <c r="AF68" i="72"/>
  <c r="AF68" i="6"/>
  <c r="AF68" i="5"/>
  <c r="AF68" i="4"/>
  <c r="AO84" i="76"/>
  <c r="AW84" i="76"/>
  <c r="AI86" i="76"/>
  <c r="AQ86" i="76"/>
  <c r="AY86" i="76"/>
  <c r="AJ87" i="76"/>
  <c r="AR87" i="76"/>
  <c r="AZ87" i="76"/>
  <c r="AK88" i="76"/>
  <c r="AS88" i="76"/>
  <c r="BA88" i="76"/>
  <c r="AM90" i="76"/>
  <c r="AU90" i="76"/>
  <c r="AL84" i="76"/>
  <c r="AT84" i="76"/>
  <c r="AN86" i="76"/>
  <c r="AV86" i="76"/>
  <c r="AO87" i="76"/>
  <c r="AW87" i="76"/>
  <c r="AH88" i="76"/>
  <c r="AP88" i="76"/>
  <c r="AX88" i="76"/>
  <c r="AJ90" i="76"/>
  <c r="AR90" i="76"/>
  <c r="AZ90" i="76"/>
  <c r="AI84" i="76"/>
  <c r="AQ84" i="76"/>
  <c r="AY84" i="76"/>
  <c r="AK86" i="76"/>
  <c r="AS86" i="76"/>
  <c r="BA86" i="76"/>
  <c r="AL87" i="76"/>
  <c r="AT87" i="76"/>
  <c r="AM88" i="76"/>
  <c r="AU88" i="76"/>
  <c r="AO90" i="76"/>
  <c r="AW90" i="76"/>
  <c r="AH84" i="76"/>
  <c r="AJ84" i="76"/>
  <c r="AK84" i="76"/>
  <c r="AM84" i="76"/>
  <c r="AN84" i="76"/>
  <c r="AP84" i="76"/>
  <c r="AR84" i="76"/>
  <c r="AS84" i="76"/>
  <c r="AU84" i="76"/>
  <c r="AV84" i="76"/>
  <c r="AX84" i="76"/>
  <c r="AZ84" i="76"/>
  <c r="BA84" i="76"/>
  <c r="AH86" i="76"/>
  <c r="AJ86" i="76"/>
  <c r="AL86" i="76"/>
  <c r="AM86" i="76"/>
  <c r="AO86" i="76"/>
  <c r="AP86" i="76"/>
  <c r="AR86" i="76"/>
  <c r="AT86" i="76"/>
  <c r="AU86" i="76"/>
  <c r="AW86" i="76"/>
  <c r="AX86" i="76"/>
  <c r="AZ86" i="76"/>
  <c r="AH87" i="76"/>
  <c r="AI87" i="76"/>
  <c r="AK87" i="76"/>
  <c r="AM87" i="76"/>
  <c r="AN87" i="76"/>
  <c r="AP87" i="76"/>
  <c r="AQ87" i="76"/>
  <c r="AS87" i="76"/>
  <c r="AU87" i="76"/>
  <c r="AV87" i="76"/>
  <c r="AX87" i="76"/>
  <c r="AY87" i="76"/>
  <c r="BA87" i="76"/>
  <c r="AI88" i="76"/>
  <c r="AJ88" i="76"/>
  <c r="AL88" i="76"/>
  <c r="AN88" i="76"/>
  <c r="AO88" i="76"/>
  <c r="AQ88" i="76"/>
  <c r="AR88" i="76"/>
  <c r="AT88" i="76"/>
  <c r="AV88" i="76"/>
  <c r="AW88" i="76"/>
  <c r="AY88" i="76"/>
  <c r="AZ88" i="76"/>
  <c r="AH90" i="76"/>
  <c r="AI90" i="76"/>
  <c r="AK90" i="76"/>
  <c r="AL90" i="76"/>
  <c r="AN90" i="76"/>
  <c r="AP90" i="76"/>
  <c r="AQ90" i="76"/>
  <c r="AS90" i="76"/>
  <c r="AT90" i="76"/>
  <c r="AV90" i="76"/>
  <c r="AX90" i="76"/>
  <c r="AY90" i="76"/>
  <c r="BA90" i="76"/>
  <c r="AG84" i="76"/>
  <c r="AG86" i="76"/>
  <c r="AG87" i="76"/>
  <c r="AG88" i="76"/>
  <c r="AG90" i="76"/>
  <c r="AE90" i="76" l="1"/>
  <c r="AD90" i="76"/>
  <c r="AC90" i="76"/>
  <c r="AB90" i="76"/>
  <c r="AA90" i="76"/>
  <c r="Z90" i="76"/>
  <c r="Y90" i="76"/>
  <c r="X90" i="76"/>
  <c r="W90" i="76"/>
  <c r="V90" i="76"/>
  <c r="U90" i="76"/>
  <c r="T90" i="76"/>
  <c r="S90" i="76"/>
  <c r="R90" i="76"/>
  <c r="Q90" i="76"/>
  <c r="P90" i="76"/>
  <c r="O90" i="76"/>
  <c r="N90" i="76"/>
  <c r="M90" i="76"/>
  <c r="L90" i="76"/>
  <c r="K90" i="76"/>
  <c r="J90" i="76"/>
  <c r="I90" i="76"/>
  <c r="H90" i="76"/>
  <c r="G90" i="76"/>
  <c r="F90" i="76"/>
  <c r="E90" i="76"/>
  <c r="D90" i="76"/>
  <c r="C90" i="76"/>
  <c r="AE87" i="76"/>
  <c r="AD87" i="76"/>
  <c r="AC87" i="76"/>
  <c r="AB87" i="76"/>
  <c r="AA87" i="76"/>
  <c r="Z87" i="76"/>
  <c r="Y87" i="76"/>
  <c r="X87" i="76"/>
  <c r="W87" i="76"/>
  <c r="V87" i="76"/>
  <c r="U87" i="76"/>
  <c r="T87" i="76"/>
  <c r="S87" i="76"/>
  <c r="R87" i="76"/>
  <c r="Q87" i="76"/>
  <c r="P87" i="76"/>
  <c r="O87" i="76"/>
  <c r="N87" i="76"/>
  <c r="M87" i="76"/>
  <c r="L87" i="76"/>
  <c r="K87" i="76"/>
  <c r="J87" i="76"/>
  <c r="I87" i="76"/>
  <c r="H87" i="76"/>
  <c r="G87" i="76"/>
  <c r="F87" i="76"/>
  <c r="E87" i="76"/>
  <c r="D87" i="76"/>
  <c r="C87" i="76"/>
  <c r="AE86" i="76"/>
  <c r="AD86" i="76"/>
  <c r="AC86" i="76"/>
  <c r="AB86" i="76"/>
  <c r="AA86" i="76"/>
  <c r="Z86" i="76"/>
  <c r="Y86" i="76"/>
  <c r="X86" i="76"/>
  <c r="W86" i="76"/>
  <c r="V86" i="76"/>
  <c r="U86" i="76"/>
  <c r="T86" i="76"/>
  <c r="S86" i="76"/>
  <c r="R86" i="76"/>
  <c r="Q86" i="76"/>
  <c r="P86" i="76"/>
  <c r="O86" i="76"/>
  <c r="N86" i="76"/>
  <c r="M86" i="76"/>
  <c r="L86" i="76"/>
  <c r="K86" i="76"/>
  <c r="J86" i="76"/>
  <c r="I86" i="76"/>
  <c r="H86" i="76"/>
  <c r="G86" i="76"/>
  <c r="F86" i="76"/>
  <c r="E86" i="76"/>
  <c r="D86" i="76"/>
  <c r="C86" i="76"/>
  <c r="AE40" i="76"/>
  <c r="AD40" i="76"/>
  <c r="AC40" i="76"/>
  <c r="AB40" i="76"/>
  <c r="AA40" i="76"/>
  <c r="Z40" i="76"/>
  <c r="Y40" i="76"/>
  <c r="X40" i="76"/>
  <c r="W40" i="76"/>
  <c r="V40" i="76"/>
  <c r="U40" i="76"/>
  <c r="T40" i="76"/>
  <c r="S40" i="76"/>
  <c r="R40" i="76"/>
  <c r="Q40" i="76"/>
  <c r="P40" i="76"/>
  <c r="O40" i="76"/>
  <c r="N40" i="76"/>
  <c r="M40" i="76"/>
  <c r="L40" i="76"/>
  <c r="K40" i="76"/>
  <c r="J40" i="76"/>
  <c r="I40" i="76"/>
  <c r="H40" i="76"/>
  <c r="G40" i="76"/>
  <c r="F40" i="76"/>
  <c r="E40" i="76"/>
  <c r="D40" i="76"/>
  <c r="C40" i="76"/>
  <c r="AE88" i="76"/>
  <c r="AD88" i="76"/>
  <c r="AC88" i="76"/>
  <c r="AB88" i="76"/>
  <c r="AA88" i="76"/>
  <c r="Z88" i="76"/>
  <c r="Y88" i="76"/>
  <c r="X88" i="76"/>
  <c r="W88" i="76"/>
  <c r="V88" i="76"/>
  <c r="U88" i="76"/>
  <c r="T88" i="76"/>
  <c r="S88" i="76"/>
  <c r="R88" i="76"/>
  <c r="Q88" i="76"/>
  <c r="P88" i="76"/>
  <c r="O88" i="76"/>
  <c r="N88" i="76"/>
  <c r="M88" i="76"/>
  <c r="L88" i="76"/>
  <c r="K88" i="76"/>
  <c r="J88" i="76"/>
  <c r="I88" i="76"/>
  <c r="H88" i="76"/>
  <c r="G88" i="76"/>
  <c r="F88" i="76"/>
  <c r="E88" i="76"/>
  <c r="D88" i="76"/>
  <c r="C88" i="76"/>
  <c r="AC85" i="76"/>
  <c r="AC84" i="76" s="1"/>
  <c r="AA85" i="76"/>
  <c r="AA84" i="76" s="1"/>
  <c r="Z85" i="76"/>
  <c r="Z84" i="76" s="1"/>
  <c r="Y85" i="76"/>
  <c r="Y84" i="76" s="1"/>
  <c r="U85" i="76"/>
  <c r="U84" i="76" s="1"/>
  <c r="S85" i="76"/>
  <c r="S84" i="76" s="1"/>
  <c r="R85" i="76"/>
  <c r="R84" i="76" s="1"/>
  <c r="Q85" i="76"/>
  <c r="Q84" i="76" s="1"/>
  <c r="M85" i="76"/>
  <c r="M84" i="76" s="1"/>
  <c r="K85" i="76"/>
  <c r="K84" i="76" s="1"/>
  <c r="J85" i="76"/>
  <c r="J84" i="76" s="1"/>
  <c r="I85" i="76"/>
  <c r="I84" i="76" s="1"/>
  <c r="E85" i="76"/>
  <c r="E84" i="76" s="1"/>
  <c r="C85" i="76"/>
  <c r="Z37" i="76" l="1"/>
  <c r="C62" i="76"/>
  <c r="K62" i="76"/>
  <c r="S62" i="76"/>
  <c r="AA62" i="76"/>
  <c r="V56" i="76"/>
  <c r="AD56" i="76"/>
  <c r="J62" i="76"/>
  <c r="R62" i="76"/>
  <c r="Z62" i="76"/>
  <c r="E62" i="76"/>
  <c r="M62" i="76"/>
  <c r="U62" i="76"/>
  <c r="AC62" i="76"/>
  <c r="D82" i="76"/>
  <c r="D81" i="76" s="1"/>
  <c r="L82" i="76"/>
  <c r="L81" i="76" s="1"/>
  <c r="T82" i="76"/>
  <c r="T81" i="76" s="1"/>
  <c r="AB82" i="76"/>
  <c r="AB81" i="76" s="1"/>
  <c r="F85" i="76"/>
  <c r="F84" i="76" s="1"/>
  <c r="N85" i="76"/>
  <c r="N84" i="76" s="1"/>
  <c r="V85" i="76"/>
  <c r="V84" i="76" s="1"/>
  <c r="AD85" i="76"/>
  <c r="AD84" i="76" s="1"/>
  <c r="H56" i="76"/>
  <c r="P56" i="76"/>
  <c r="X56" i="76"/>
  <c r="F59" i="76"/>
  <c r="N59" i="76"/>
  <c r="V59" i="76"/>
  <c r="AD59" i="76"/>
  <c r="D62" i="76"/>
  <c r="L62" i="76"/>
  <c r="T62" i="76"/>
  <c r="AB62" i="76"/>
  <c r="F62" i="76"/>
  <c r="N62" i="76"/>
  <c r="V62" i="76"/>
  <c r="D85" i="76"/>
  <c r="D84" i="76" s="1"/>
  <c r="L85" i="76"/>
  <c r="L84" i="76" s="1"/>
  <c r="T85" i="76"/>
  <c r="T84" i="76" s="1"/>
  <c r="AB85" i="76"/>
  <c r="AB84" i="76" s="1"/>
  <c r="D37" i="76"/>
  <c r="L37" i="76"/>
  <c r="T37" i="76"/>
  <c r="AB37" i="76"/>
  <c r="D28" i="76"/>
  <c r="L28" i="76"/>
  <c r="T28" i="76"/>
  <c r="E37" i="76"/>
  <c r="M37" i="76"/>
  <c r="U37" i="76"/>
  <c r="AC37" i="76"/>
  <c r="Y50" i="76"/>
  <c r="I15" i="76"/>
  <c r="AB28" i="76"/>
  <c r="G59" i="76"/>
  <c r="O59" i="76"/>
  <c r="W59" i="76"/>
  <c r="AE59" i="76"/>
  <c r="Y76" i="76"/>
  <c r="Y75" i="76" s="1"/>
  <c r="I76" i="76"/>
  <c r="I75" i="76" s="1"/>
  <c r="Q76" i="76"/>
  <c r="Q75" i="76" s="1"/>
  <c r="AD62" i="76"/>
  <c r="AD82" i="76"/>
  <c r="AD81" i="76" s="1"/>
  <c r="G62" i="76"/>
  <c r="O62" i="76"/>
  <c r="W62" i="76"/>
  <c r="R4" i="76"/>
  <c r="R34" i="76"/>
  <c r="H50" i="76"/>
  <c r="P50" i="76"/>
  <c r="X50" i="76"/>
  <c r="H62" i="76"/>
  <c r="P62" i="76"/>
  <c r="X62" i="76"/>
  <c r="V82" i="76"/>
  <c r="V81" i="76" s="1"/>
  <c r="I37" i="76"/>
  <c r="Q37" i="76"/>
  <c r="Y37" i="76"/>
  <c r="I62" i="76"/>
  <c r="Q62" i="76"/>
  <c r="Y62" i="76"/>
  <c r="F82" i="76"/>
  <c r="F81" i="76" s="1"/>
  <c r="J34" i="76"/>
  <c r="L4" i="76"/>
  <c r="G85" i="76"/>
  <c r="G84" i="76" s="1"/>
  <c r="O85" i="76"/>
  <c r="O84" i="76" s="1"/>
  <c r="W85" i="76"/>
  <c r="W84" i="76" s="1"/>
  <c r="AE85" i="76"/>
  <c r="AE84" i="76" s="1"/>
  <c r="J37" i="76"/>
  <c r="R37" i="76"/>
  <c r="F56" i="76"/>
  <c r="N56" i="76"/>
  <c r="N82" i="76"/>
  <c r="N81" i="76" s="1"/>
  <c r="Z34" i="76"/>
  <c r="AB4" i="76"/>
  <c r="H85" i="76"/>
  <c r="H84" i="76" s="1"/>
  <c r="P85" i="76"/>
  <c r="P84" i="76" s="1"/>
  <c r="X85" i="76"/>
  <c r="X84" i="76" s="1"/>
  <c r="H73" i="76"/>
  <c r="H72" i="76" s="1"/>
  <c r="P73" i="76"/>
  <c r="P72" i="76" s="1"/>
  <c r="X73" i="76"/>
  <c r="X72" i="76" s="1"/>
  <c r="H76" i="76"/>
  <c r="H75" i="76" s="1"/>
  <c r="P76" i="76"/>
  <c r="P75" i="76" s="1"/>
  <c r="X76" i="76"/>
  <c r="X75" i="76" s="1"/>
  <c r="C82" i="76"/>
  <c r="C81" i="76" s="1"/>
  <c r="K82" i="76"/>
  <c r="K81" i="76" s="1"/>
  <c r="S82" i="76"/>
  <c r="S81" i="76" s="1"/>
  <c r="AA82" i="76"/>
  <c r="AA81" i="76" s="1"/>
  <c r="C50" i="76"/>
  <c r="K50" i="76"/>
  <c r="S50" i="76"/>
  <c r="AA50" i="76"/>
  <c r="E79" i="76"/>
  <c r="E78" i="76" s="1"/>
  <c r="J73" i="76"/>
  <c r="J72" i="76" s="1"/>
  <c r="R73" i="76"/>
  <c r="R72" i="76" s="1"/>
  <c r="Z73" i="76"/>
  <c r="Z72" i="76" s="1"/>
  <c r="K15" i="76"/>
  <c r="C34" i="76"/>
  <c r="K34" i="76"/>
  <c r="S34" i="76"/>
  <c r="AA34" i="76"/>
  <c r="H53" i="76"/>
  <c r="I53" i="76"/>
  <c r="Q53" i="76"/>
  <c r="Y53" i="76"/>
  <c r="I82" i="76"/>
  <c r="I81" i="76" s="1"/>
  <c r="Q82" i="76"/>
  <c r="Q81" i="76" s="1"/>
  <c r="Y82" i="76"/>
  <c r="Y81" i="76" s="1"/>
  <c r="Y73" i="76"/>
  <c r="Y72" i="76" s="1"/>
  <c r="M79" i="76"/>
  <c r="M78" i="76" s="1"/>
  <c r="E28" i="76"/>
  <c r="U28" i="76"/>
  <c r="I73" i="76"/>
  <c r="I72" i="76" s="1"/>
  <c r="U79" i="76"/>
  <c r="U78" i="76" s="1"/>
  <c r="I50" i="76"/>
  <c r="Q50" i="76"/>
  <c r="H59" i="76"/>
  <c r="P59" i="76"/>
  <c r="X59" i="76"/>
  <c r="Q73" i="76"/>
  <c r="Q72" i="76" s="1"/>
  <c r="AC79" i="76"/>
  <c r="AC78" i="76" s="1"/>
  <c r="I59" i="76"/>
  <c r="Q59" i="76"/>
  <c r="Y59" i="76"/>
  <c r="D53" i="76"/>
  <c r="L53" i="76"/>
  <c r="E59" i="76"/>
  <c r="M59" i="76"/>
  <c r="U59" i="76"/>
  <c r="M7" i="76"/>
  <c r="U31" i="76"/>
  <c r="AA53" i="76"/>
  <c r="D73" i="76"/>
  <c r="D72" i="76" s="1"/>
  <c r="L73" i="76"/>
  <c r="L72" i="76" s="1"/>
  <c r="T73" i="76"/>
  <c r="T72" i="76" s="1"/>
  <c r="AB73" i="76"/>
  <c r="AB72" i="76" s="1"/>
  <c r="C76" i="76"/>
  <c r="C75" i="76" s="1"/>
  <c r="K76" i="76"/>
  <c r="K75" i="76" s="1"/>
  <c r="S76" i="76"/>
  <c r="S75" i="76" s="1"/>
  <c r="AA76" i="76"/>
  <c r="AA75" i="76" s="1"/>
  <c r="G53" i="76"/>
  <c r="O53" i="76"/>
  <c r="AE53" i="76"/>
  <c r="C53" i="76"/>
  <c r="D76" i="76"/>
  <c r="D75" i="76" s="1"/>
  <c r="L76" i="76"/>
  <c r="L75" i="76" s="1"/>
  <c r="T76" i="76"/>
  <c r="T75" i="76" s="1"/>
  <c r="AB76" i="76"/>
  <c r="AB75" i="76" s="1"/>
  <c r="H79" i="76"/>
  <c r="H78" i="76" s="1"/>
  <c r="P79" i="76"/>
  <c r="P78" i="76" s="1"/>
  <c r="X79" i="76"/>
  <c r="X78" i="76" s="1"/>
  <c r="F53" i="76"/>
  <c r="N53" i="76"/>
  <c r="M31" i="76"/>
  <c r="V4" i="76"/>
  <c r="S53" i="76"/>
  <c r="I79" i="76"/>
  <c r="I78" i="76" s="1"/>
  <c r="I18" i="76"/>
  <c r="G28" i="76"/>
  <c r="O28" i="76"/>
  <c r="W28" i="76"/>
  <c r="AE28" i="76"/>
  <c r="C31" i="76"/>
  <c r="K31" i="76"/>
  <c r="S31" i="76"/>
  <c r="AA31" i="76"/>
  <c r="E31" i="76"/>
  <c r="AC31" i="76"/>
  <c r="K53" i="76"/>
  <c r="F76" i="76"/>
  <c r="F75" i="76" s="1"/>
  <c r="N76" i="76"/>
  <c r="N75" i="76" s="1"/>
  <c r="V76" i="76"/>
  <c r="V75" i="76" s="1"/>
  <c r="AD76" i="76"/>
  <c r="AD75" i="76" s="1"/>
  <c r="J79" i="76"/>
  <c r="J78" i="76" s="1"/>
  <c r="R79" i="76"/>
  <c r="R78" i="76" s="1"/>
  <c r="Z79" i="76"/>
  <c r="Z78" i="76" s="1"/>
  <c r="J82" i="76"/>
  <c r="J81" i="76" s="1"/>
  <c r="R82" i="76"/>
  <c r="R81" i="76" s="1"/>
  <c r="Z82" i="76"/>
  <c r="Z81" i="76" s="1"/>
  <c r="H28" i="76"/>
  <c r="P28" i="76"/>
  <c r="X28" i="76"/>
  <c r="D31" i="76"/>
  <c r="L31" i="76"/>
  <c r="T31" i="76"/>
  <c r="AB31" i="76"/>
  <c r="G56" i="76"/>
  <c r="O56" i="76"/>
  <c r="W56" i="76"/>
  <c r="AE56" i="76"/>
  <c r="Q7" i="76"/>
  <c r="H37" i="76"/>
  <c r="P37" i="76"/>
  <c r="X37" i="76"/>
  <c r="S11" i="76"/>
  <c r="J76" i="76"/>
  <c r="J75" i="76" s="1"/>
  <c r="R76" i="76"/>
  <c r="R75" i="76" s="1"/>
  <c r="Z76" i="76"/>
  <c r="Z75" i="76" s="1"/>
  <c r="J28" i="76"/>
  <c r="R28" i="76"/>
  <c r="Z28" i="76"/>
  <c r="E34" i="76"/>
  <c r="M34" i="76"/>
  <c r="U34" i="76"/>
  <c r="AC34" i="76"/>
  <c r="J56" i="76"/>
  <c r="R56" i="76"/>
  <c r="Z56" i="76"/>
  <c r="E73" i="76"/>
  <c r="E72" i="76" s="1"/>
  <c r="M73" i="76"/>
  <c r="M72" i="76" s="1"/>
  <c r="U73" i="76"/>
  <c r="U72" i="76" s="1"/>
  <c r="AC73" i="76"/>
  <c r="AC72" i="76" s="1"/>
  <c r="F79" i="76"/>
  <c r="F78" i="76" s="1"/>
  <c r="N79" i="76"/>
  <c r="N78" i="76" s="1"/>
  <c r="V79" i="76"/>
  <c r="V78" i="76" s="1"/>
  <c r="AD79" i="76"/>
  <c r="AD78" i="76" s="1"/>
  <c r="I28" i="76"/>
  <c r="Q28" i="76"/>
  <c r="Y28" i="76"/>
  <c r="F31" i="76"/>
  <c r="N31" i="76"/>
  <c r="V31" i="76"/>
  <c r="AD31" i="76"/>
  <c r="F34" i="76"/>
  <c r="N34" i="76"/>
  <c r="V34" i="76"/>
  <c r="AD34" i="76"/>
  <c r="AC59" i="76"/>
  <c r="D56" i="76"/>
  <c r="L56" i="76"/>
  <c r="T56" i="76"/>
  <c r="AB56" i="76"/>
  <c r="G73" i="76"/>
  <c r="G72" i="76" s="1"/>
  <c r="O73" i="76"/>
  <c r="O72" i="76" s="1"/>
  <c r="W73" i="76"/>
  <c r="W72" i="76" s="1"/>
  <c r="AE73" i="76"/>
  <c r="AE72" i="76" s="1"/>
  <c r="M28" i="76"/>
  <c r="AC28" i="76"/>
  <c r="C28" i="76"/>
  <c r="K28" i="76"/>
  <c r="S28" i="76"/>
  <c r="AA28" i="76"/>
  <c r="J53" i="76"/>
  <c r="R53" i="76"/>
  <c r="Z53" i="76"/>
  <c r="AB34" i="76"/>
  <c r="T4" i="76"/>
  <c r="F73" i="76"/>
  <c r="F72" i="76" s="1"/>
  <c r="N73" i="76"/>
  <c r="N72" i="76" s="1"/>
  <c r="V73" i="76"/>
  <c r="V72" i="76" s="1"/>
  <c r="AD73" i="76"/>
  <c r="AD72" i="76" s="1"/>
  <c r="N7" i="76"/>
  <c r="E76" i="76"/>
  <c r="E75" i="76" s="1"/>
  <c r="M76" i="76"/>
  <c r="M75" i="76" s="1"/>
  <c r="U76" i="76"/>
  <c r="U75" i="76" s="1"/>
  <c r="AC76" i="76"/>
  <c r="AC75" i="76" s="1"/>
  <c r="X11" i="76"/>
  <c r="C79" i="76"/>
  <c r="C78" i="76" s="1"/>
  <c r="K79" i="76"/>
  <c r="K78" i="76" s="1"/>
  <c r="S79" i="76"/>
  <c r="S78" i="76" s="1"/>
  <c r="AA79" i="76"/>
  <c r="AA78" i="76" s="1"/>
  <c r="J15" i="76"/>
  <c r="P18" i="76"/>
  <c r="I31" i="76"/>
  <c r="Q31" i="76"/>
  <c r="Y31" i="76"/>
  <c r="H31" i="76"/>
  <c r="P31" i="76"/>
  <c r="X31" i="76"/>
  <c r="C37" i="76"/>
  <c r="K37" i="76"/>
  <c r="S37" i="76"/>
  <c r="AA37" i="76"/>
  <c r="F50" i="76"/>
  <c r="N50" i="76"/>
  <c r="V50" i="76"/>
  <c r="AD50" i="76"/>
  <c r="G50" i="76"/>
  <c r="O50" i="76"/>
  <c r="W50" i="76"/>
  <c r="AE50" i="76"/>
  <c r="C56" i="76"/>
  <c r="K56" i="76"/>
  <c r="S56" i="76"/>
  <c r="AA56" i="76"/>
  <c r="Z11" i="76"/>
  <c r="D79" i="76"/>
  <c r="D78" i="76" s="1"/>
  <c r="L79" i="76"/>
  <c r="L78" i="76" s="1"/>
  <c r="T79" i="76"/>
  <c r="T78" i="76" s="1"/>
  <c r="AB79" i="76"/>
  <c r="AB78" i="76" s="1"/>
  <c r="Q18" i="76"/>
  <c r="E53" i="76"/>
  <c r="M53" i="76"/>
  <c r="U53" i="76"/>
  <c r="AC53" i="76"/>
  <c r="T34" i="76"/>
  <c r="D4" i="76"/>
  <c r="Z4" i="76"/>
  <c r="S7" i="76"/>
  <c r="G76" i="76"/>
  <c r="G75" i="76" s="1"/>
  <c r="O76" i="76"/>
  <c r="O75" i="76" s="1"/>
  <c r="W76" i="76"/>
  <c r="W75" i="76" s="1"/>
  <c r="AE76" i="76"/>
  <c r="AE75" i="76" s="1"/>
  <c r="R15" i="76"/>
  <c r="E82" i="76"/>
  <c r="E81" i="76" s="1"/>
  <c r="M82" i="76"/>
  <c r="M81" i="76" s="1"/>
  <c r="U82" i="76"/>
  <c r="U81" i="76" s="1"/>
  <c r="AC82" i="76"/>
  <c r="AC81" i="76" s="1"/>
  <c r="Y18" i="76"/>
  <c r="F28" i="76"/>
  <c r="N28" i="76"/>
  <c r="V28" i="76"/>
  <c r="AD28" i="76"/>
  <c r="J31" i="76"/>
  <c r="R31" i="76"/>
  <c r="Z31" i="76"/>
  <c r="G34" i="76"/>
  <c r="O34" i="76"/>
  <c r="W34" i="76"/>
  <c r="AE34" i="76"/>
  <c r="E56" i="76"/>
  <c r="M56" i="76"/>
  <c r="U56" i="76"/>
  <c r="AC56" i="76"/>
  <c r="C59" i="76"/>
  <c r="K59" i="76"/>
  <c r="S59" i="76"/>
  <c r="AA59" i="76"/>
  <c r="C7" i="76"/>
  <c r="V7" i="76"/>
  <c r="S15" i="76"/>
  <c r="H34" i="76"/>
  <c r="P34" i="76"/>
  <c r="X34" i="76"/>
  <c r="F37" i="76"/>
  <c r="N37" i="76"/>
  <c r="V37" i="76"/>
  <c r="AD37" i="76"/>
  <c r="J50" i="76"/>
  <c r="R50" i="76"/>
  <c r="Z50" i="76"/>
  <c r="D59" i="76"/>
  <c r="L59" i="76"/>
  <c r="T59" i="76"/>
  <c r="AB59" i="76"/>
  <c r="D34" i="76"/>
  <c r="F4" i="76"/>
  <c r="J4" i="76"/>
  <c r="AD4" i="76"/>
  <c r="E7" i="76"/>
  <c r="H11" i="76"/>
  <c r="Y15" i="76"/>
  <c r="I34" i="76"/>
  <c r="Q34" i="76"/>
  <c r="Y34" i="76"/>
  <c r="G37" i="76"/>
  <c r="O37" i="76"/>
  <c r="W37" i="76"/>
  <c r="AE37" i="76"/>
  <c r="P53" i="76"/>
  <c r="X53" i="76"/>
  <c r="AE62" i="76"/>
  <c r="L34" i="76"/>
  <c r="C73" i="76"/>
  <c r="C72" i="76" s="1"/>
  <c r="AA73" i="76"/>
  <c r="AA72" i="76" s="1"/>
  <c r="K11" i="76"/>
  <c r="Z15" i="76"/>
  <c r="K73" i="76"/>
  <c r="K72" i="76" s="1"/>
  <c r="S73" i="76"/>
  <c r="S72" i="76" s="1"/>
  <c r="H7" i="76"/>
  <c r="N4" i="76"/>
  <c r="J7" i="76"/>
  <c r="R11" i="76"/>
  <c r="C15" i="76"/>
  <c r="AA15" i="76"/>
  <c r="H18" i="76"/>
  <c r="G31" i="76"/>
  <c r="O31" i="76"/>
  <c r="W31" i="76"/>
  <c r="AE31" i="76"/>
  <c r="D50" i="76"/>
  <c r="L50" i="76"/>
  <c r="T50" i="76"/>
  <c r="AB50" i="76"/>
  <c r="E50" i="76"/>
  <c r="M50" i="76"/>
  <c r="U50" i="76"/>
  <c r="AC50" i="76"/>
  <c r="I56" i="76"/>
  <c r="Q56" i="76"/>
  <c r="Y56" i="76"/>
  <c r="C4" i="76"/>
  <c r="K4" i="76"/>
  <c r="S4" i="76"/>
  <c r="AA4" i="76"/>
  <c r="K7" i="76"/>
  <c r="T7" i="76"/>
  <c r="AC7" i="76"/>
  <c r="I11" i="76"/>
  <c r="T11" i="76"/>
  <c r="N15" i="76"/>
  <c r="AD15" i="76"/>
  <c r="G82" i="76"/>
  <c r="G81" i="76" s="1"/>
  <c r="G15" i="76"/>
  <c r="O82" i="76"/>
  <c r="O81" i="76" s="1"/>
  <c r="O15" i="76"/>
  <c r="W82" i="76"/>
  <c r="W81" i="76" s="1"/>
  <c r="W15" i="76"/>
  <c r="AE82" i="76"/>
  <c r="AE81" i="76" s="1"/>
  <c r="AE15" i="76"/>
  <c r="D18" i="76"/>
  <c r="L18" i="76"/>
  <c r="T18" i="76"/>
  <c r="AB18" i="76"/>
  <c r="U18" i="76"/>
  <c r="W53" i="76"/>
  <c r="L7" i="76"/>
  <c r="U7" i="76"/>
  <c r="AD7" i="76"/>
  <c r="J11" i="76"/>
  <c r="W11" i="76"/>
  <c r="G79" i="76"/>
  <c r="G78" i="76" s="1"/>
  <c r="O79" i="76"/>
  <c r="O78" i="76" s="1"/>
  <c r="W79" i="76"/>
  <c r="W78" i="76" s="1"/>
  <c r="AE79" i="76"/>
  <c r="AE78" i="76" s="1"/>
  <c r="D15" i="76"/>
  <c r="L15" i="76"/>
  <c r="T15" i="76"/>
  <c r="AB15" i="76"/>
  <c r="Q15" i="76"/>
  <c r="H82" i="76"/>
  <c r="H81" i="76" s="1"/>
  <c r="H15" i="76"/>
  <c r="P82" i="76"/>
  <c r="P81" i="76" s="1"/>
  <c r="P15" i="76"/>
  <c r="X82" i="76"/>
  <c r="X81" i="76" s="1"/>
  <c r="X15" i="76"/>
  <c r="X18" i="76"/>
  <c r="K18" i="76"/>
  <c r="AE7" i="76"/>
  <c r="E15" i="76"/>
  <c r="M15" i="76"/>
  <c r="U15" i="76"/>
  <c r="AC15" i="76"/>
  <c r="E18" i="76"/>
  <c r="M4" i="76"/>
  <c r="W7" i="76"/>
  <c r="X7" i="76"/>
  <c r="E11" i="76"/>
  <c r="M11" i="76"/>
  <c r="U11" i="76"/>
  <c r="AC11" i="76"/>
  <c r="L11" i="76"/>
  <c r="Q79" i="76"/>
  <c r="Q78" i="76" s="1"/>
  <c r="Q11" i="76"/>
  <c r="Y79" i="76"/>
  <c r="Y78" i="76" s="1"/>
  <c r="Y11" i="76"/>
  <c r="AC18" i="76"/>
  <c r="AB7" i="76"/>
  <c r="AA18" i="76"/>
  <c r="AC4" i="76"/>
  <c r="G4" i="76"/>
  <c r="O4" i="76"/>
  <c r="W4" i="76"/>
  <c r="AE4" i="76"/>
  <c r="F7" i="76"/>
  <c r="P7" i="76"/>
  <c r="Y7" i="76"/>
  <c r="F11" i="76"/>
  <c r="N11" i="76"/>
  <c r="V11" i="76"/>
  <c r="AD11" i="76"/>
  <c r="C11" i="76"/>
  <c r="O11" i="76"/>
  <c r="AA11" i="76"/>
  <c r="F15" i="76"/>
  <c r="V15" i="76"/>
  <c r="J18" i="76"/>
  <c r="R18" i="76"/>
  <c r="Z18" i="76"/>
  <c r="C18" i="76"/>
  <c r="S18" i="76"/>
  <c r="E4" i="76"/>
  <c r="U4" i="76"/>
  <c r="O7" i="76"/>
  <c r="D7" i="76"/>
  <c r="H4" i="76"/>
  <c r="P4" i="76"/>
  <c r="Z7" i="76"/>
  <c r="D11" i="76"/>
  <c r="P11" i="76"/>
  <c r="AB11" i="76"/>
  <c r="M18" i="76"/>
  <c r="G7" i="76"/>
  <c r="X4" i="76"/>
  <c r="I4" i="76"/>
  <c r="Q4" i="76"/>
  <c r="Y4" i="76"/>
  <c r="I7" i="76"/>
  <c r="R7" i="76"/>
  <c r="AA7" i="76"/>
  <c r="G11" i="76"/>
  <c r="AE11" i="76"/>
  <c r="T53" i="76"/>
  <c r="AB53" i="76"/>
  <c r="V53" i="76"/>
  <c r="AD53" i="76"/>
  <c r="F18" i="76"/>
  <c r="N18" i="76"/>
  <c r="V18" i="76"/>
  <c r="AD18" i="76"/>
  <c r="J59" i="76"/>
  <c r="R59" i="76"/>
  <c r="Z59" i="76"/>
  <c r="G18" i="76"/>
  <c r="O18" i="76"/>
  <c r="W18" i="76"/>
  <c r="AE18" i="76"/>
  <c r="AE58" i="8" l="1"/>
  <c r="AE61" i="8"/>
  <c r="AE60" i="8"/>
  <c r="AE59" i="8"/>
  <c r="AD61" i="8"/>
  <c r="AD60" i="8"/>
  <c r="AD59" i="8"/>
  <c r="AC61" i="8"/>
  <c r="AB61" i="8"/>
  <c r="AA61" i="8"/>
  <c r="Z61" i="8"/>
  <c r="Y61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AC60" i="8"/>
  <c r="AB60" i="8"/>
  <c r="AA60" i="8"/>
  <c r="Z60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AC59" i="8"/>
  <c r="AB59" i="8"/>
  <c r="AA59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D58" i="8" l="1"/>
  <c r="E58" i="8"/>
  <c r="F58" i="8"/>
  <c r="G58" i="8"/>
  <c r="H58" i="8"/>
  <c r="I58" i="8"/>
  <c r="J58" i="8"/>
  <c r="K58" i="8"/>
  <c r="L58" i="8"/>
  <c r="M58" i="8"/>
  <c r="N58" i="8"/>
  <c r="O58" i="8"/>
  <c r="P58" i="8"/>
  <c r="Q58" i="8"/>
  <c r="R58" i="8"/>
  <c r="S58" i="8"/>
  <c r="T58" i="8"/>
  <c r="U58" i="8"/>
  <c r="V58" i="8"/>
  <c r="W58" i="8"/>
  <c r="X58" i="8"/>
  <c r="Y58" i="8"/>
  <c r="Z58" i="8"/>
  <c r="AA58" i="8"/>
  <c r="AB58" i="8"/>
  <c r="AC58" i="8"/>
  <c r="AD58" i="8"/>
  <c r="C58" i="8"/>
  <c r="I11" i="8" l="1"/>
  <c r="Q11" i="8"/>
  <c r="Y11" i="8"/>
  <c r="E13" i="8"/>
  <c r="M13" i="8"/>
  <c r="U13" i="8"/>
  <c r="AC13" i="8"/>
  <c r="C12" i="8"/>
  <c r="G42" i="8"/>
  <c r="O42" i="8"/>
  <c r="W42" i="8"/>
  <c r="AE42" i="8"/>
  <c r="E43" i="8"/>
  <c r="M43" i="8"/>
  <c r="U43" i="8"/>
  <c r="AC43" i="8"/>
  <c r="I45" i="8"/>
  <c r="Q45" i="8"/>
  <c r="Y45" i="8"/>
  <c r="O46" i="8"/>
  <c r="E47" i="8"/>
  <c r="M47" i="8"/>
  <c r="U47" i="8"/>
  <c r="AC47" i="8"/>
  <c r="I49" i="8"/>
  <c r="Q49" i="8"/>
  <c r="Y49" i="8"/>
  <c r="G50" i="8"/>
  <c r="O50" i="8"/>
  <c r="W50" i="8"/>
  <c r="AE50" i="8"/>
  <c r="E51" i="8"/>
  <c r="M51" i="8"/>
  <c r="U51" i="8"/>
  <c r="AC51" i="8"/>
  <c r="I53" i="8"/>
  <c r="Q53" i="8"/>
  <c r="Y53" i="8"/>
  <c r="G54" i="8"/>
  <c r="O54" i="8"/>
  <c r="W54" i="8"/>
  <c r="AE54" i="8"/>
  <c r="E55" i="8"/>
  <c r="M55" i="8"/>
  <c r="U55" i="8"/>
  <c r="AC55" i="8"/>
  <c r="S56" i="8"/>
  <c r="I57" i="8"/>
  <c r="Q57" i="8"/>
  <c r="Y57" i="8"/>
  <c r="C48" i="8"/>
  <c r="C56" i="8"/>
  <c r="D50" i="8"/>
  <c r="E50" i="8"/>
  <c r="F50" i="8"/>
  <c r="H50" i="8"/>
  <c r="I50" i="8"/>
  <c r="J50" i="8"/>
  <c r="K50" i="8"/>
  <c r="L50" i="8"/>
  <c r="M50" i="8"/>
  <c r="N50" i="8"/>
  <c r="P50" i="8"/>
  <c r="Q50" i="8"/>
  <c r="R50" i="8"/>
  <c r="S50" i="8"/>
  <c r="T50" i="8"/>
  <c r="U50" i="8"/>
  <c r="V50" i="8"/>
  <c r="X50" i="8"/>
  <c r="Y50" i="8"/>
  <c r="Z50" i="8"/>
  <c r="AA50" i="8"/>
  <c r="AB50" i="8"/>
  <c r="AC50" i="8"/>
  <c r="AD50" i="8"/>
  <c r="D51" i="8"/>
  <c r="F51" i="8"/>
  <c r="G51" i="8"/>
  <c r="H51" i="8"/>
  <c r="I51" i="8"/>
  <c r="J51" i="8"/>
  <c r="K51" i="8"/>
  <c r="L51" i="8"/>
  <c r="N51" i="8"/>
  <c r="O51" i="8"/>
  <c r="P51" i="8"/>
  <c r="Q51" i="8"/>
  <c r="R51" i="8"/>
  <c r="S51" i="8"/>
  <c r="T51" i="8"/>
  <c r="V51" i="8"/>
  <c r="W51" i="8"/>
  <c r="X51" i="8"/>
  <c r="Y51" i="8"/>
  <c r="Z51" i="8"/>
  <c r="AA51" i="8"/>
  <c r="AB51" i="8"/>
  <c r="AD51" i="8"/>
  <c r="AE51" i="8"/>
  <c r="D52" i="8"/>
  <c r="E52" i="8"/>
  <c r="F52" i="8"/>
  <c r="G52" i="8"/>
  <c r="H52" i="8"/>
  <c r="I52" i="8"/>
  <c r="J52" i="8"/>
  <c r="K52" i="8"/>
  <c r="L52" i="8"/>
  <c r="M52" i="8"/>
  <c r="N52" i="8"/>
  <c r="O52" i="8"/>
  <c r="P52" i="8"/>
  <c r="Q52" i="8"/>
  <c r="R52" i="8"/>
  <c r="S52" i="8"/>
  <c r="T52" i="8"/>
  <c r="U52" i="8"/>
  <c r="V52" i="8"/>
  <c r="W52" i="8"/>
  <c r="X52" i="8"/>
  <c r="Y52" i="8"/>
  <c r="Z52" i="8"/>
  <c r="AA52" i="8"/>
  <c r="AB52" i="8"/>
  <c r="AC52" i="8"/>
  <c r="AD52" i="8"/>
  <c r="AE52" i="8"/>
  <c r="D53" i="8"/>
  <c r="E53" i="8"/>
  <c r="F53" i="8"/>
  <c r="G53" i="8"/>
  <c r="H53" i="8"/>
  <c r="J53" i="8"/>
  <c r="K53" i="8"/>
  <c r="L53" i="8"/>
  <c r="M53" i="8"/>
  <c r="N53" i="8"/>
  <c r="O53" i="8"/>
  <c r="P53" i="8"/>
  <c r="R53" i="8"/>
  <c r="S53" i="8"/>
  <c r="T53" i="8"/>
  <c r="U53" i="8"/>
  <c r="V53" i="8"/>
  <c r="W53" i="8"/>
  <c r="X53" i="8"/>
  <c r="Z53" i="8"/>
  <c r="AA53" i="8"/>
  <c r="AB53" i="8"/>
  <c r="AC53" i="8"/>
  <c r="AD53" i="8"/>
  <c r="AE53" i="8"/>
  <c r="D54" i="8"/>
  <c r="E54" i="8"/>
  <c r="F54" i="8"/>
  <c r="H54" i="8"/>
  <c r="I54" i="8"/>
  <c r="J54" i="8"/>
  <c r="K54" i="8"/>
  <c r="L54" i="8"/>
  <c r="M54" i="8"/>
  <c r="N54" i="8"/>
  <c r="P54" i="8"/>
  <c r="Q54" i="8"/>
  <c r="R54" i="8"/>
  <c r="S54" i="8"/>
  <c r="T54" i="8"/>
  <c r="U54" i="8"/>
  <c r="V54" i="8"/>
  <c r="X54" i="8"/>
  <c r="Y54" i="8"/>
  <c r="Z54" i="8"/>
  <c r="AA54" i="8"/>
  <c r="AB54" i="8"/>
  <c r="AC54" i="8"/>
  <c r="AD54" i="8"/>
  <c r="D55" i="8"/>
  <c r="F55" i="8"/>
  <c r="G55" i="8"/>
  <c r="H55" i="8"/>
  <c r="I55" i="8"/>
  <c r="J55" i="8"/>
  <c r="K55" i="8"/>
  <c r="L55" i="8"/>
  <c r="N55" i="8"/>
  <c r="O55" i="8"/>
  <c r="P55" i="8"/>
  <c r="Q55" i="8"/>
  <c r="R55" i="8"/>
  <c r="S55" i="8"/>
  <c r="T55" i="8"/>
  <c r="V55" i="8"/>
  <c r="W55" i="8"/>
  <c r="X55" i="8"/>
  <c r="Y55" i="8"/>
  <c r="Z55" i="8"/>
  <c r="AA55" i="8"/>
  <c r="AB55" i="8"/>
  <c r="AD55" i="8"/>
  <c r="AE55" i="8"/>
  <c r="D56" i="8"/>
  <c r="E56" i="8"/>
  <c r="F56" i="8"/>
  <c r="G56" i="8"/>
  <c r="H56" i="8"/>
  <c r="I56" i="8"/>
  <c r="J56" i="8"/>
  <c r="K56" i="8"/>
  <c r="L56" i="8"/>
  <c r="M56" i="8"/>
  <c r="N56" i="8"/>
  <c r="O56" i="8"/>
  <c r="P56" i="8"/>
  <c r="Q56" i="8"/>
  <c r="R56" i="8"/>
  <c r="T56" i="8"/>
  <c r="U56" i="8"/>
  <c r="V56" i="8"/>
  <c r="W56" i="8"/>
  <c r="X56" i="8"/>
  <c r="Y56" i="8"/>
  <c r="Z56" i="8"/>
  <c r="AA56" i="8"/>
  <c r="AB56" i="8"/>
  <c r="AC56" i="8"/>
  <c r="AD56" i="8"/>
  <c r="AE56" i="8"/>
  <c r="D57" i="8"/>
  <c r="E57" i="8"/>
  <c r="F57" i="8"/>
  <c r="G57" i="8"/>
  <c r="H57" i="8"/>
  <c r="J57" i="8"/>
  <c r="K57" i="8"/>
  <c r="L57" i="8"/>
  <c r="M57" i="8"/>
  <c r="N57" i="8"/>
  <c r="O57" i="8"/>
  <c r="P57" i="8"/>
  <c r="R57" i="8"/>
  <c r="S57" i="8"/>
  <c r="T57" i="8"/>
  <c r="U57" i="8"/>
  <c r="V57" i="8"/>
  <c r="W57" i="8"/>
  <c r="X57" i="8"/>
  <c r="Z57" i="8"/>
  <c r="AA57" i="8"/>
  <c r="AB57" i="8"/>
  <c r="AC57" i="8"/>
  <c r="AD57" i="8"/>
  <c r="AE57" i="8"/>
  <c r="C57" i="8"/>
  <c r="C55" i="8"/>
  <c r="C54" i="8"/>
  <c r="C53" i="8"/>
  <c r="C52" i="8"/>
  <c r="C51" i="8"/>
  <c r="C50" i="8"/>
  <c r="K48" i="8"/>
  <c r="S48" i="8"/>
  <c r="AA48" i="8"/>
  <c r="K14" i="8"/>
  <c r="S14" i="8"/>
  <c r="AA14" i="8"/>
  <c r="D11" i="8"/>
  <c r="E11" i="8"/>
  <c r="F11" i="8"/>
  <c r="H11" i="8"/>
  <c r="J11" i="8"/>
  <c r="K11" i="8"/>
  <c r="L11" i="8"/>
  <c r="M11" i="8"/>
  <c r="N11" i="8"/>
  <c r="P11" i="8"/>
  <c r="R11" i="8"/>
  <c r="S11" i="8"/>
  <c r="T11" i="8"/>
  <c r="U11" i="8"/>
  <c r="V11" i="8"/>
  <c r="X11" i="8"/>
  <c r="Z11" i="8"/>
  <c r="AA11" i="8"/>
  <c r="AB11" i="8"/>
  <c r="AC11" i="8"/>
  <c r="AD11" i="8"/>
  <c r="D12" i="8"/>
  <c r="E12" i="8"/>
  <c r="F12" i="8"/>
  <c r="G12" i="8"/>
  <c r="H12" i="8"/>
  <c r="I12" i="8"/>
  <c r="J12" i="8"/>
  <c r="L12" i="8"/>
  <c r="M12" i="8"/>
  <c r="N12" i="8"/>
  <c r="O12" i="8"/>
  <c r="P12" i="8"/>
  <c r="Q12" i="8"/>
  <c r="R12" i="8"/>
  <c r="T12" i="8"/>
  <c r="U12" i="8"/>
  <c r="V12" i="8"/>
  <c r="W12" i="8"/>
  <c r="X12" i="8"/>
  <c r="Y12" i="8"/>
  <c r="Z12" i="8"/>
  <c r="AB12" i="8"/>
  <c r="AC12" i="8"/>
  <c r="AD12" i="8"/>
  <c r="AE12" i="8"/>
  <c r="D13" i="8"/>
  <c r="F13" i="8"/>
  <c r="H13" i="8"/>
  <c r="I13" i="8"/>
  <c r="J13" i="8"/>
  <c r="K13" i="8"/>
  <c r="L13" i="8"/>
  <c r="N13" i="8"/>
  <c r="P13" i="8"/>
  <c r="Q13" i="8"/>
  <c r="R13" i="8"/>
  <c r="S13" i="8"/>
  <c r="T13" i="8"/>
  <c r="V13" i="8"/>
  <c r="X13" i="8"/>
  <c r="Y13" i="8"/>
  <c r="Z13" i="8"/>
  <c r="AA13" i="8"/>
  <c r="AB13" i="8"/>
  <c r="AD13" i="8"/>
  <c r="D14" i="8"/>
  <c r="E14" i="8"/>
  <c r="F14" i="8"/>
  <c r="G14" i="8"/>
  <c r="H14" i="8"/>
  <c r="I14" i="8"/>
  <c r="J14" i="8"/>
  <c r="L14" i="8"/>
  <c r="M14" i="8"/>
  <c r="N14" i="8"/>
  <c r="O14" i="8"/>
  <c r="P14" i="8"/>
  <c r="Q14" i="8"/>
  <c r="R14" i="8"/>
  <c r="T14" i="8"/>
  <c r="U14" i="8"/>
  <c r="V14" i="8"/>
  <c r="W14" i="8"/>
  <c r="X14" i="8"/>
  <c r="Y14" i="8"/>
  <c r="Z14" i="8"/>
  <c r="AB14" i="8"/>
  <c r="AC14" i="8"/>
  <c r="AD14" i="8"/>
  <c r="AE14" i="8"/>
  <c r="C14" i="8"/>
  <c r="C13" i="8"/>
  <c r="D46" i="8"/>
  <c r="E46" i="8"/>
  <c r="F46" i="8"/>
  <c r="G46" i="8"/>
  <c r="H46" i="8"/>
  <c r="I46" i="8"/>
  <c r="J46" i="8"/>
  <c r="L46" i="8"/>
  <c r="M46" i="8"/>
  <c r="N46" i="8"/>
  <c r="P46" i="8"/>
  <c r="Q46" i="8"/>
  <c r="R46" i="8"/>
  <c r="T46" i="8"/>
  <c r="U46" i="8"/>
  <c r="V46" i="8"/>
  <c r="W46" i="8"/>
  <c r="X46" i="8"/>
  <c r="Y46" i="8"/>
  <c r="Z46" i="8"/>
  <c r="AB46" i="8"/>
  <c r="AC46" i="8"/>
  <c r="AD46" i="8"/>
  <c r="AE46" i="8"/>
  <c r="D47" i="8"/>
  <c r="F47" i="8"/>
  <c r="H47" i="8"/>
  <c r="I47" i="8"/>
  <c r="J47" i="8"/>
  <c r="K47" i="8"/>
  <c r="L47" i="8"/>
  <c r="N47" i="8"/>
  <c r="P47" i="8"/>
  <c r="Q47" i="8"/>
  <c r="R47" i="8"/>
  <c r="S47" i="8"/>
  <c r="T47" i="8"/>
  <c r="V47" i="8"/>
  <c r="X47" i="8"/>
  <c r="Y47" i="8"/>
  <c r="Z47" i="8"/>
  <c r="AA47" i="8"/>
  <c r="AB47" i="8"/>
  <c r="AD47" i="8"/>
  <c r="D48" i="8"/>
  <c r="E48" i="8"/>
  <c r="F48" i="8"/>
  <c r="G48" i="8"/>
  <c r="H48" i="8"/>
  <c r="I48" i="8"/>
  <c r="J48" i="8"/>
  <c r="L48" i="8"/>
  <c r="M48" i="8"/>
  <c r="N48" i="8"/>
  <c r="O48" i="8"/>
  <c r="P48" i="8"/>
  <c r="Q48" i="8"/>
  <c r="R48" i="8"/>
  <c r="T48" i="8"/>
  <c r="U48" i="8"/>
  <c r="V48" i="8"/>
  <c r="W48" i="8"/>
  <c r="X48" i="8"/>
  <c r="Y48" i="8"/>
  <c r="Z48" i="8"/>
  <c r="AB48" i="8"/>
  <c r="AC48" i="8"/>
  <c r="AD48" i="8"/>
  <c r="AE48" i="8"/>
  <c r="D49" i="8"/>
  <c r="E49" i="8"/>
  <c r="F49" i="8"/>
  <c r="H49" i="8"/>
  <c r="J49" i="8"/>
  <c r="K49" i="8"/>
  <c r="L49" i="8"/>
  <c r="M49" i="8"/>
  <c r="N49" i="8"/>
  <c r="P49" i="8"/>
  <c r="R49" i="8"/>
  <c r="S49" i="8"/>
  <c r="T49" i="8"/>
  <c r="U49" i="8"/>
  <c r="V49" i="8"/>
  <c r="X49" i="8"/>
  <c r="Z49" i="8"/>
  <c r="AA49" i="8"/>
  <c r="AB49" i="8"/>
  <c r="AC49" i="8"/>
  <c r="AD49" i="8"/>
  <c r="C49" i="8"/>
  <c r="C47" i="8"/>
  <c r="C46" i="8"/>
  <c r="D42" i="8"/>
  <c r="E42" i="8"/>
  <c r="F42" i="8"/>
  <c r="H42" i="8"/>
  <c r="I42" i="8"/>
  <c r="J42" i="8"/>
  <c r="K42" i="8"/>
  <c r="L42" i="8"/>
  <c r="M42" i="8"/>
  <c r="N42" i="8"/>
  <c r="P42" i="8"/>
  <c r="Q42" i="8"/>
  <c r="R42" i="8"/>
  <c r="S42" i="8"/>
  <c r="T42" i="8"/>
  <c r="U42" i="8"/>
  <c r="V42" i="8"/>
  <c r="X42" i="8"/>
  <c r="Y42" i="8"/>
  <c r="Z42" i="8"/>
  <c r="AA42" i="8"/>
  <c r="AB42" i="8"/>
  <c r="AC42" i="8"/>
  <c r="AD42" i="8"/>
  <c r="D43" i="8"/>
  <c r="F43" i="8"/>
  <c r="G43" i="8"/>
  <c r="H43" i="8"/>
  <c r="I43" i="8"/>
  <c r="J43" i="8"/>
  <c r="K43" i="8"/>
  <c r="L43" i="8"/>
  <c r="N43" i="8"/>
  <c r="O43" i="8"/>
  <c r="P43" i="8"/>
  <c r="Q43" i="8"/>
  <c r="R43" i="8"/>
  <c r="S43" i="8"/>
  <c r="T43" i="8"/>
  <c r="V43" i="8"/>
  <c r="W43" i="8"/>
  <c r="X43" i="8"/>
  <c r="Y43" i="8"/>
  <c r="Z43" i="8"/>
  <c r="AA43" i="8"/>
  <c r="AB43" i="8"/>
  <c r="AD43" i="8"/>
  <c r="AE43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Q44" i="8"/>
  <c r="R44" i="8"/>
  <c r="S44" i="8"/>
  <c r="T44" i="8"/>
  <c r="U44" i="8"/>
  <c r="V44" i="8"/>
  <c r="W44" i="8"/>
  <c r="X44" i="8"/>
  <c r="Y44" i="8"/>
  <c r="Z44" i="8"/>
  <c r="AA44" i="8"/>
  <c r="AB44" i="8"/>
  <c r="AC44" i="8"/>
  <c r="AD44" i="8"/>
  <c r="AE44" i="8"/>
  <c r="D45" i="8"/>
  <c r="E45" i="8"/>
  <c r="F45" i="8"/>
  <c r="G45" i="8"/>
  <c r="H45" i="8"/>
  <c r="J45" i="8"/>
  <c r="K45" i="8"/>
  <c r="L45" i="8"/>
  <c r="M45" i="8"/>
  <c r="N45" i="8"/>
  <c r="O45" i="8"/>
  <c r="P45" i="8"/>
  <c r="R45" i="8"/>
  <c r="S45" i="8"/>
  <c r="T45" i="8"/>
  <c r="U45" i="8"/>
  <c r="V45" i="8"/>
  <c r="W45" i="8"/>
  <c r="X45" i="8"/>
  <c r="Z45" i="8"/>
  <c r="AA45" i="8"/>
  <c r="AB45" i="8"/>
  <c r="AC45" i="8"/>
  <c r="AD45" i="8"/>
  <c r="AE45" i="8"/>
  <c r="C45" i="8"/>
  <c r="C44" i="8"/>
  <c r="C43" i="8"/>
  <c r="AE49" i="8" l="1"/>
  <c r="W49" i="8"/>
  <c r="O49" i="8"/>
  <c r="G49" i="8"/>
  <c r="AE47" i="8"/>
  <c r="W47" i="8"/>
  <c r="O47" i="8"/>
  <c r="G47" i="8"/>
  <c r="AA46" i="8"/>
  <c r="S46" i="8"/>
  <c r="K46" i="8"/>
  <c r="C11" i="8"/>
  <c r="AE13" i="8"/>
  <c r="W13" i="8"/>
  <c r="O13" i="8"/>
  <c r="G13" i="8"/>
  <c r="AA12" i="8"/>
  <c r="S12" i="8"/>
  <c r="K12" i="8"/>
  <c r="AE11" i="8"/>
  <c r="W11" i="8"/>
  <c r="O11" i="8"/>
  <c r="G11" i="8"/>
  <c r="AE37" i="8"/>
  <c r="AE40" i="8"/>
  <c r="AE63" i="8"/>
  <c r="AE16" i="8"/>
  <c r="AE15" i="8"/>
  <c r="AE68" i="71"/>
  <c r="AE35" i="8"/>
  <c r="AE34" i="8"/>
  <c r="AE33" i="8"/>
  <c r="AE32" i="8"/>
  <c r="AE29" i="8"/>
  <c r="AE28" i="8"/>
  <c r="AE22" i="8"/>
  <c r="AE21" i="8"/>
  <c r="AE7" i="8"/>
  <c r="AD68" i="71"/>
  <c r="AD15" i="8"/>
  <c r="AD10" i="8"/>
  <c r="AC68" i="71"/>
  <c r="AC15" i="8"/>
  <c r="AC10" i="8"/>
  <c r="AB68" i="71"/>
  <c r="AB16" i="8"/>
  <c r="AA16" i="8"/>
  <c r="Z16" i="8"/>
  <c r="Z15" i="8"/>
  <c r="Y16" i="8"/>
  <c r="Y15" i="8"/>
  <c r="Y10" i="8"/>
  <c r="X16" i="8"/>
  <c r="X15" i="8"/>
  <c r="X10" i="8"/>
  <c r="W15" i="8"/>
  <c r="W10" i="8"/>
  <c r="V16" i="8"/>
  <c r="V15" i="8"/>
  <c r="V10" i="8"/>
  <c r="U15" i="8"/>
  <c r="U10" i="8"/>
  <c r="T15" i="8"/>
  <c r="T10" i="8"/>
  <c r="S16" i="8"/>
  <c r="S15" i="8"/>
  <c r="S10" i="8"/>
  <c r="R15" i="8"/>
  <c r="R10" i="8"/>
  <c r="Q15" i="8"/>
  <c r="Q10" i="8"/>
  <c r="P16" i="8"/>
  <c r="P15" i="8"/>
  <c r="O15" i="8"/>
  <c r="O10" i="8"/>
  <c r="N16" i="8"/>
  <c r="N15" i="8"/>
  <c r="M16" i="8"/>
  <c r="M15" i="8"/>
  <c r="L16" i="8"/>
  <c r="L15" i="8"/>
  <c r="K15" i="8"/>
  <c r="K10" i="8"/>
  <c r="J10" i="8"/>
  <c r="I10" i="8"/>
  <c r="H16" i="8"/>
  <c r="G16" i="8"/>
  <c r="G15" i="8"/>
  <c r="F15" i="8"/>
  <c r="F10" i="8"/>
  <c r="E16" i="8"/>
  <c r="E10" i="8"/>
  <c r="D10" i="8"/>
  <c r="C15" i="8"/>
  <c r="AE68" i="72"/>
  <c r="E15" i="8" l="1"/>
  <c r="F16" i="8"/>
  <c r="L10" i="8"/>
  <c r="M10" i="8"/>
  <c r="N10" i="8"/>
  <c r="O16" i="8"/>
  <c r="R16" i="8"/>
  <c r="T16" i="8"/>
  <c r="U16" i="8"/>
  <c r="W16" i="8"/>
  <c r="AE10" i="8"/>
  <c r="C16" i="8"/>
  <c r="D15" i="8"/>
  <c r="H10" i="8"/>
  <c r="I15" i="8"/>
  <c r="J15" i="8"/>
  <c r="K16" i="8"/>
  <c r="Q16" i="8"/>
  <c r="AA10" i="8"/>
  <c r="AB10" i="8"/>
  <c r="AD16" i="8"/>
  <c r="AC16" i="8"/>
  <c r="D16" i="8"/>
  <c r="G10" i="8"/>
  <c r="H15" i="8"/>
  <c r="I16" i="8"/>
  <c r="J16" i="8"/>
  <c r="P10" i="8"/>
  <c r="Z10" i="8"/>
  <c r="AA15" i="8"/>
  <c r="AB15" i="8"/>
  <c r="AE71" i="8"/>
  <c r="AE25" i="8"/>
  <c r="AE72" i="8"/>
  <c r="AE64" i="8"/>
  <c r="AE18" i="8"/>
  <c r="AE66" i="8"/>
  <c r="AE19" i="8"/>
  <c r="AE38" i="8"/>
  <c r="AE67" i="8"/>
  <c r="AE68" i="73"/>
  <c r="AE5" i="8"/>
  <c r="AE20" i="8"/>
  <c r="AE30" i="8"/>
  <c r="AE4" i="8"/>
  <c r="AE26" i="8"/>
  <c r="AE23" i="8"/>
  <c r="AE65" i="8"/>
  <c r="AE39" i="8"/>
  <c r="AE36" i="8"/>
  <c r="AE68" i="6"/>
  <c r="AE8" i="8"/>
  <c r="AE68" i="4"/>
  <c r="AE3" i="8"/>
  <c r="AE68" i="5"/>
  <c r="AE68" i="8" l="1"/>
  <c r="AD25" i="8" l="1"/>
  <c r="AD68" i="73"/>
  <c r="AD35" i="8"/>
  <c r="AD34" i="8"/>
  <c r="AC68" i="72"/>
  <c r="AD65" i="8"/>
  <c r="AD32" i="8"/>
  <c r="AD37" i="8"/>
  <c r="AD40" i="8"/>
  <c r="AD64" i="8" l="1"/>
  <c r="AD33" i="8"/>
  <c r="AD68" i="72"/>
  <c r="AD63" i="8"/>
  <c r="AD4" i="8"/>
  <c r="AD19" i="8"/>
  <c r="AD5" i="8"/>
  <c r="AD20" i="8"/>
  <c r="AD67" i="8"/>
  <c r="AD66" i="8"/>
  <c r="AD39" i="8"/>
  <c r="AD23" i="8"/>
  <c r="AD30" i="8"/>
  <c r="AD29" i="8"/>
  <c r="AD72" i="8"/>
  <c r="AD3" i="8"/>
  <c r="AD71" i="8"/>
  <c r="AD21" i="8"/>
  <c r="AD36" i="8"/>
  <c r="AD68" i="6"/>
  <c r="AD26" i="8"/>
  <c r="AD22" i="8"/>
  <c r="AD68" i="4"/>
  <c r="AD28" i="8"/>
  <c r="AD18" i="8"/>
  <c r="AD8" i="8"/>
  <c r="AD7" i="8"/>
  <c r="AD68" i="5"/>
  <c r="AD38" i="8"/>
  <c r="X68" i="4"/>
  <c r="AD68" i="8" l="1"/>
  <c r="AC68" i="5" l="1"/>
  <c r="H20" i="77" l="1"/>
  <c r="I20" i="77"/>
  <c r="E20" i="77"/>
  <c r="F20" i="77"/>
  <c r="G20" i="77"/>
  <c r="D20" i="77"/>
  <c r="M20" i="77" l="1"/>
  <c r="AC33" i="8" l="1"/>
  <c r="AC25" i="8"/>
  <c r="AB33" i="8"/>
  <c r="AA33" i="8"/>
  <c r="Z33" i="8"/>
  <c r="Y33" i="8"/>
  <c r="X33" i="8"/>
  <c r="W33" i="8"/>
  <c r="V33" i="8"/>
  <c r="V26" i="8"/>
  <c r="U33" i="8"/>
  <c r="T33" i="8"/>
  <c r="S33" i="8"/>
  <c r="R33" i="8"/>
  <c r="Q33" i="8"/>
  <c r="P33" i="8"/>
  <c r="O33" i="8"/>
  <c r="N33" i="8"/>
  <c r="N26" i="8"/>
  <c r="M33" i="8"/>
  <c r="L33" i="8"/>
  <c r="K33" i="8"/>
  <c r="J33" i="8"/>
  <c r="I33" i="8"/>
  <c r="H33" i="8"/>
  <c r="G33" i="8"/>
  <c r="F33" i="8"/>
  <c r="F26" i="8"/>
  <c r="E33" i="8"/>
  <c r="D33" i="8"/>
  <c r="AB63" i="8"/>
  <c r="AB65" i="8"/>
  <c r="AB66" i="8"/>
  <c r="AB37" i="8"/>
  <c r="AB40" i="8"/>
  <c r="AB32" i="8"/>
  <c r="AB34" i="8"/>
  <c r="AB35" i="8"/>
  <c r="AB67" i="8"/>
  <c r="AC35" i="8"/>
  <c r="AC34" i="8"/>
  <c r="AC32" i="8"/>
  <c r="AC30" i="8"/>
  <c r="AC22" i="8"/>
  <c r="AC3" i="8"/>
  <c r="AC37" i="8"/>
  <c r="AC40" i="8"/>
  <c r="AC63" i="8"/>
  <c r="O26" i="8"/>
  <c r="AA26" i="8"/>
  <c r="C33" i="8"/>
  <c r="D26" i="8" l="1"/>
  <c r="T26" i="8"/>
  <c r="AC5" i="8"/>
  <c r="AC64" i="8"/>
  <c r="AC66" i="8"/>
  <c r="AC71" i="8"/>
  <c r="AC38" i="8"/>
  <c r="AB38" i="8"/>
  <c r="AC36" i="8"/>
  <c r="AC72" i="8"/>
  <c r="AB36" i="8"/>
  <c r="AB22" i="8"/>
  <c r="AB64" i="8"/>
  <c r="L26" i="8"/>
  <c r="AC20" i="8"/>
  <c r="AC28" i="8"/>
  <c r="AB23" i="8"/>
  <c r="H26" i="8"/>
  <c r="X26" i="8"/>
  <c r="AC29" i="8"/>
  <c r="AC65" i="8"/>
  <c r="E26" i="8"/>
  <c r="I26" i="8"/>
  <c r="Q26" i="8"/>
  <c r="U26" i="8"/>
  <c r="Y26" i="8"/>
  <c r="AC26" i="8"/>
  <c r="W26" i="8"/>
  <c r="AC8" i="8"/>
  <c r="AB3" i="8"/>
  <c r="AB39" i="8"/>
  <c r="AC19" i="8"/>
  <c r="AC21" i="8"/>
  <c r="AB30" i="8"/>
  <c r="AB8" i="8"/>
  <c r="AB21" i="8"/>
  <c r="P26" i="8"/>
  <c r="AB29" i="8"/>
  <c r="AB28" i="8"/>
  <c r="AB18" i="8"/>
  <c r="S26" i="8"/>
  <c r="AB25" i="8"/>
  <c r="AB4" i="8"/>
  <c r="AC68" i="4"/>
  <c r="AC18" i="8"/>
  <c r="C26" i="8"/>
  <c r="K26" i="8"/>
  <c r="N68" i="4"/>
  <c r="V68" i="4"/>
  <c r="AB19" i="8"/>
  <c r="AC23" i="8"/>
  <c r="AC39" i="8"/>
  <c r="AC67" i="8"/>
  <c r="AB26" i="8"/>
  <c r="AC4" i="8"/>
  <c r="W68" i="4"/>
  <c r="AC68" i="6"/>
  <c r="AB68" i="6"/>
  <c r="M26" i="8"/>
  <c r="G26" i="8"/>
  <c r="M68" i="4"/>
  <c r="F68" i="4"/>
  <c r="AC7" i="8"/>
  <c r="AB20" i="8"/>
  <c r="AB5" i="8"/>
  <c r="AB7" i="8"/>
  <c r="O68" i="4"/>
  <c r="G68" i="4"/>
  <c r="C68" i="4"/>
  <c r="AA68" i="4"/>
  <c r="S68" i="4"/>
  <c r="K68" i="4"/>
  <c r="U68" i="4"/>
  <c r="E68" i="4"/>
  <c r="Y68" i="4"/>
  <c r="Q68" i="4"/>
  <c r="I68" i="4"/>
  <c r="Z68" i="4"/>
  <c r="R68" i="4"/>
  <c r="J68" i="4"/>
  <c r="T68" i="4"/>
  <c r="L68" i="4"/>
  <c r="D68" i="4"/>
  <c r="P68" i="4"/>
  <c r="H68" i="4"/>
  <c r="Z26" i="8"/>
  <c r="R26" i="8"/>
  <c r="J26" i="8"/>
  <c r="AC68" i="8" l="1"/>
  <c r="AB68" i="8"/>
  <c r="AB68" i="4"/>
  <c r="AA40" i="8" l="1"/>
  <c r="AA68" i="71" l="1"/>
  <c r="AB68" i="72"/>
  <c r="AA38" i="8"/>
  <c r="AA37" i="8"/>
  <c r="AA63" i="8"/>
  <c r="AA64" i="8"/>
  <c r="AA65" i="8"/>
  <c r="AA25" i="8"/>
  <c r="AA22" i="8"/>
  <c r="AA20" i="8"/>
  <c r="AA71" i="8"/>
  <c r="AA32" i="8"/>
  <c r="AA34" i="8"/>
  <c r="AA35" i="8"/>
  <c r="AA36" i="8"/>
  <c r="AA67" i="8"/>
  <c r="Z68" i="71"/>
  <c r="AA3" i="8" l="1"/>
  <c r="AA18" i="8"/>
  <c r="AA29" i="8"/>
  <c r="AA4" i="8"/>
  <c r="AA19" i="8"/>
  <c r="AA5" i="8"/>
  <c r="AB68" i="73"/>
  <c r="AA7" i="8"/>
  <c r="AA8" i="8"/>
  <c r="AA21" i="8"/>
  <c r="AB72" i="8"/>
  <c r="AA72" i="8"/>
  <c r="AB71" i="8"/>
  <c r="AA30" i="8"/>
  <c r="AA39" i="8"/>
  <c r="AA23" i="8"/>
  <c r="AA28" i="8"/>
  <c r="AA66" i="8"/>
  <c r="AA68" i="72"/>
  <c r="AA68" i="73"/>
  <c r="AA68" i="6"/>
  <c r="AB68" i="5"/>
  <c r="AA68" i="5"/>
  <c r="AA68" i="8" l="1"/>
  <c r="D37" i="8" l="1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D38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V40" i="8"/>
  <c r="W40" i="8"/>
  <c r="X40" i="8"/>
  <c r="Y40" i="8"/>
  <c r="Z40" i="8"/>
  <c r="E63" i="8"/>
  <c r="N63" i="8"/>
  <c r="W63" i="8"/>
  <c r="Z63" i="8"/>
  <c r="W64" i="8"/>
  <c r="C37" i="8"/>
  <c r="C38" i="8"/>
  <c r="C40" i="8"/>
  <c r="Z37" i="8"/>
  <c r="F38" i="8"/>
  <c r="E38" i="8"/>
  <c r="N64" i="8"/>
  <c r="V64" i="8"/>
  <c r="M66" i="8"/>
  <c r="D63" i="8"/>
  <c r="F63" i="8"/>
  <c r="G63" i="8"/>
  <c r="H63" i="8"/>
  <c r="I63" i="8"/>
  <c r="J63" i="8"/>
  <c r="K63" i="8"/>
  <c r="L63" i="8"/>
  <c r="M63" i="8"/>
  <c r="O63" i="8"/>
  <c r="P63" i="8"/>
  <c r="Q63" i="8"/>
  <c r="R63" i="8"/>
  <c r="S63" i="8"/>
  <c r="T63" i="8"/>
  <c r="U63" i="8"/>
  <c r="V63" i="8"/>
  <c r="X63" i="8"/>
  <c r="Y63" i="8"/>
  <c r="D64" i="8"/>
  <c r="E64" i="8"/>
  <c r="G64" i="8"/>
  <c r="H64" i="8"/>
  <c r="I64" i="8"/>
  <c r="J64" i="8"/>
  <c r="L64" i="8"/>
  <c r="M64" i="8"/>
  <c r="O64" i="8"/>
  <c r="P64" i="8"/>
  <c r="Q64" i="8"/>
  <c r="T64" i="8"/>
  <c r="U64" i="8"/>
  <c r="X64" i="8"/>
  <c r="Y64" i="8"/>
  <c r="Z64" i="8"/>
  <c r="F66" i="8"/>
  <c r="I66" i="8"/>
  <c r="J66" i="8"/>
  <c r="K66" i="8"/>
  <c r="N66" i="8"/>
  <c r="Q66" i="8"/>
  <c r="R66" i="8"/>
  <c r="S66" i="8"/>
  <c r="V66" i="8"/>
  <c r="W66" i="8"/>
  <c r="Y66" i="8"/>
  <c r="Z66" i="8"/>
  <c r="C64" i="8"/>
  <c r="C66" i="8"/>
  <c r="C63" i="8"/>
  <c r="C4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Z32" i="8"/>
  <c r="R34" i="8"/>
  <c r="S34" i="8"/>
  <c r="T34" i="8"/>
  <c r="U34" i="8"/>
  <c r="V34" i="8"/>
  <c r="W34" i="8"/>
  <c r="X34" i="8"/>
  <c r="Y34" i="8"/>
  <c r="Z34" i="8"/>
  <c r="D35" i="8"/>
  <c r="H35" i="8"/>
  <c r="L35" i="8"/>
  <c r="N35" i="8"/>
  <c r="O35" i="8"/>
  <c r="P35" i="8"/>
  <c r="Q35" i="8"/>
  <c r="R35" i="8"/>
  <c r="S35" i="8"/>
  <c r="T35" i="8"/>
  <c r="U35" i="8"/>
  <c r="V35" i="8"/>
  <c r="W35" i="8"/>
  <c r="X35" i="8"/>
  <c r="Y35" i="8"/>
  <c r="Z35" i="8"/>
  <c r="C32" i="8"/>
  <c r="C25" i="8"/>
  <c r="J38" i="8" l="1"/>
  <c r="R38" i="8"/>
  <c r="C3" i="8"/>
  <c r="E30" i="8"/>
  <c r="F25" i="8"/>
  <c r="H29" i="8"/>
  <c r="I23" i="8"/>
  <c r="M30" i="8"/>
  <c r="N25" i="8"/>
  <c r="P4" i="8"/>
  <c r="P18" i="8"/>
  <c r="P29" i="8"/>
  <c r="S3" i="8"/>
  <c r="S28" i="8"/>
  <c r="U5" i="8"/>
  <c r="X29" i="8"/>
  <c r="Y23" i="8"/>
  <c r="L39" i="8"/>
  <c r="D39" i="8"/>
  <c r="Q34" i="8"/>
  <c r="I34" i="8"/>
  <c r="C34" i="8"/>
  <c r="Y67" i="8"/>
  <c r="Q67" i="8"/>
  <c r="I67" i="8"/>
  <c r="W72" i="8"/>
  <c r="F71" i="8"/>
  <c r="X67" i="8"/>
  <c r="P67" i="8"/>
  <c r="H67" i="8"/>
  <c r="P34" i="8"/>
  <c r="H34" i="8"/>
  <c r="C67" i="8"/>
  <c r="Q65" i="8"/>
  <c r="G19" i="8"/>
  <c r="J29" i="8"/>
  <c r="O30" i="8"/>
  <c r="F21" i="8"/>
  <c r="H23" i="8"/>
  <c r="I20" i="8"/>
  <c r="X23" i="8"/>
  <c r="J35" i="8"/>
  <c r="I19" i="8"/>
  <c r="Z65" i="8"/>
  <c r="R65" i="8"/>
  <c r="J65" i="8"/>
  <c r="H25" i="8"/>
  <c r="T20" i="8"/>
  <c r="T38" i="8"/>
  <c r="X38" i="8"/>
  <c r="M67" i="8"/>
  <c r="C35" i="8"/>
  <c r="K35" i="8"/>
  <c r="P36" i="8"/>
  <c r="H36" i="8"/>
  <c r="C65" i="8"/>
  <c r="L30" i="8"/>
  <c r="N7" i="8"/>
  <c r="D65" i="8"/>
  <c r="C28" i="8"/>
  <c r="D21" i="8"/>
  <c r="L3" i="8"/>
  <c r="N19" i="8"/>
  <c r="O7" i="8"/>
  <c r="W20" i="8"/>
  <c r="D25" i="8"/>
  <c r="R22" i="8"/>
  <c r="G38" i="8"/>
  <c r="O38" i="8"/>
  <c r="U37" i="8"/>
  <c r="Y37" i="8"/>
  <c r="M35" i="8"/>
  <c r="E35" i="8"/>
  <c r="G7" i="8"/>
  <c r="C10" i="8"/>
  <c r="C22" i="8"/>
  <c r="U36" i="8"/>
  <c r="M36" i="8"/>
  <c r="E36" i="8"/>
  <c r="K34" i="8"/>
  <c r="X65" i="8"/>
  <c r="P65" i="8"/>
  <c r="H65" i="8"/>
  <c r="D22" i="8"/>
  <c r="E5" i="8"/>
  <c r="E19" i="8"/>
  <c r="G8" i="8"/>
  <c r="G21" i="8"/>
  <c r="L22" i="8"/>
  <c r="M5" i="8"/>
  <c r="M19" i="8"/>
  <c r="R7" i="8"/>
  <c r="R20" i="8"/>
  <c r="V25" i="8"/>
  <c r="W8" i="8"/>
  <c r="W21" i="8"/>
  <c r="X4" i="8"/>
  <c r="X18" i="8"/>
  <c r="M22" i="8"/>
  <c r="P38" i="8"/>
  <c r="D23" i="8"/>
  <c r="Q25" i="8"/>
  <c r="S29" i="8"/>
  <c r="W67" i="8"/>
  <c r="T71" i="8"/>
  <c r="S39" i="8"/>
  <c r="K39" i="8"/>
  <c r="Z36" i="8"/>
  <c r="R36" i="8"/>
  <c r="J36" i="8"/>
  <c r="I35" i="8"/>
  <c r="V67" i="8"/>
  <c r="N67" i="8"/>
  <c r="F67" i="8"/>
  <c r="U65" i="8"/>
  <c r="M65" i="8"/>
  <c r="E65" i="8"/>
  <c r="Y72" i="8"/>
  <c r="Q72" i="8"/>
  <c r="I72" i="8"/>
  <c r="X71" i="8"/>
  <c r="P71" i="8"/>
  <c r="H71" i="8"/>
  <c r="C4" i="8"/>
  <c r="C71" i="8"/>
  <c r="T72" i="8"/>
  <c r="L72" i="8"/>
  <c r="D72" i="8"/>
  <c r="S71" i="8"/>
  <c r="K71" i="8"/>
  <c r="T3" i="8"/>
  <c r="F28" i="8"/>
  <c r="H19" i="8"/>
  <c r="K29" i="8"/>
  <c r="V28" i="8"/>
  <c r="C36" i="8"/>
  <c r="T39" i="8"/>
  <c r="S36" i="8"/>
  <c r="G67" i="8"/>
  <c r="C29" i="8"/>
  <c r="R39" i="8"/>
  <c r="O34" i="8"/>
  <c r="G34" i="8"/>
  <c r="H30" i="8"/>
  <c r="M20" i="8"/>
  <c r="P30" i="8"/>
  <c r="U20" i="8"/>
  <c r="K36" i="8"/>
  <c r="O67" i="8"/>
  <c r="Q28" i="8"/>
  <c r="C5" i="8"/>
  <c r="N34" i="8"/>
  <c r="F34" i="8"/>
  <c r="V36" i="8"/>
  <c r="D34" i="8"/>
  <c r="Z67" i="8"/>
  <c r="N39" i="8"/>
  <c r="M39" i="8"/>
  <c r="T36" i="8"/>
  <c r="J34" i="8"/>
  <c r="V39" i="8"/>
  <c r="F39" i="8"/>
  <c r="C23" i="8"/>
  <c r="U39" i="8"/>
  <c r="E39" i="8"/>
  <c r="L36" i="8"/>
  <c r="D36" i="8"/>
  <c r="N65" i="8"/>
  <c r="E8" i="8"/>
  <c r="F29" i="8"/>
  <c r="H20" i="8"/>
  <c r="K30" i="8"/>
  <c r="M8" i="8"/>
  <c r="N18" i="8"/>
  <c r="O23" i="8"/>
  <c r="V29" i="8"/>
  <c r="X20" i="8"/>
  <c r="C72" i="8"/>
  <c r="K72" i="8"/>
  <c r="R71" i="8"/>
  <c r="D3" i="8"/>
  <c r="D28" i="8"/>
  <c r="E22" i="8"/>
  <c r="F5" i="8"/>
  <c r="F19" i="8"/>
  <c r="H8" i="8"/>
  <c r="H21" i="8"/>
  <c r="I4" i="8"/>
  <c r="I18" i="8"/>
  <c r="I29" i="8"/>
  <c r="J23" i="8"/>
  <c r="K7" i="8"/>
  <c r="K20" i="8"/>
  <c r="L28" i="8"/>
  <c r="N5" i="8"/>
  <c r="N30" i="8"/>
  <c r="O25" i="8"/>
  <c r="P8" i="8"/>
  <c r="P21" i="8"/>
  <c r="Q4" i="8"/>
  <c r="Q18" i="8"/>
  <c r="Q29" i="8"/>
  <c r="R23" i="8"/>
  <c r="S7" i="8"/>
  <c r="S20" i="8"/>
  <c r="T28" i="8"/>
  <c r="U22" i="8"/>
  <c r="V5" i="8"/>
  <c r="V19" i="8"/>
  <c r="V30" i="8"/>
  <c r="W25" i="8"/>
  <c r="X8" i="8"/>
  <c r="X21" i="8"/>
  <c r="Y4" i="8"/>
  <c r="Y18" i="8"/>
  <c r="Y29" i="8"/>
  <c r="Y21" i="8"/>
  <c r="U18" i="8"/>
  <c r="K38" i="8"/>
  <c r="S37" i="8"/>
  <c r="W37" i="8"/>
  <c r="H38" i="8"/>
  <c r="E21" i="8"/>
  <c r="H7" i="8"/>
  <c r="J22" i="8"/>
  <c r="N4" i="8"/>
  <c r="P20" i="8"/>
  <c r="S19" i="8"/>
  <c r="T25" i="8"/>
  <c r="V18" i="8"/>
  <c r="W23" i="8"/>
  <c r="V21" i="8"/>
  <c r="F30" i="8"/>
  <c r="G35" i="8"/>
  <c r="S65" i="8"/>
  <c r="K65" i="8"/>
  <c r="G72" i="8"/>
  <c r="N71" i="8"/>
  <c r="V72" i="8"/>
  <c r="N72" i="8"/>
  <c r="D4" i="8"/>
  <c r="D18" i="8"/>
  <c r="D29" i="8"/>
  <c r="E23" i="8"/>
  <c r="F7" i="8"/>
  <c r="F20" i="8"/>
  <c r="I5" i="8"/>
  <c r="I30" i="8"/>
  <c r="J25" i="8"/>
  <c r="K8" i="8"/>
  <c r="K21" i="8"/>
  <c r="L4" i="8"/>
  <c r="L18" i="8"/>
  <c r="L29" i="8"/>
  <c r="M23" i="8"/>
  <c r="N20" i="8"/>
  <c r="P22" i="8"/>
  <c r="Q5" i="8"/>
  <c r="Q19" i="8"/>
  <c r="Q30" i="8"/>
  <c r="R25" i="8"/>
  <c r="S8" i="8"/>
  <c r="S21" i="8"/>
  <c r="T29" i="8"/>
  <c r="U23" i="8"/>
  <c r="V7" i="8"/>
  <c r="V20" i="8"/>
  <c r="W3" i="8"/>
  <c r="W28" i="8"/>
  <c r="Y5" i="8"/>
  <c r="Y19" i="8"/>
  <c r="Y30" i="8"/>
  <c r="Z25" i="8"/>
  <c r="E4" i="8"/>
  <c r="F23" i="8"/>
  <c r="K25" i="8"/>
  <c r="M29" i="8"/>
  <c r="U4" i="8"/>
  <c r="W7" i="8"/>
  <c r="X28" i="8"/>
  <c r="Z30" i="8"/>
  <c r="L38" i="8"/>
  <c r="S38" i="8"/>
  <c r="W38" i="8"/>
  <c r="F4" i="8"/>
  <c r="I3" i="8"/>
  <c r="K5" i="8"/>
  <c r="M21" i="8"/>
  <c r="P7" i="8"/>
  <c r="S30" i="8"/>
  <c r="U8" i="8"/>
  <c r="V4" i="8"/>
  <c r="Y28" i="8"/>
  <c r="K22" i="8"/>
  <c r="O28" i="8"/>
  <c r="J39" i="8"/>
  <c r="F35" i="8"/>
  <c r="M34" i="8"/>
  <c r="E34" i="8"/>
  <c r="V38" i="8"/>
  <c r="Z38" i="8"/>
  <c r="F18" i="8"/>
  <c r="G23" i="8"/>
  <c r="I28" i="8"/>
  <c r="K19" i="8"/>
  <c r="L25" i="8"/>
  <c r="N29" i="8"/>
  <c r="Q3" i="8"/>
  <c r="S5" i="8"/>
  <c r="U21" i="8"/>
  <c r="X7" i="8"/>
  <c r="Y3" i="8"/>
  <c r="C8" i="8"/>
  <c r="C21" i="8"/>
  <c r="L34" i="8"/>
  <c r="W65" i="8"/>
  <c r="G65" i="8"/>
  <c r="D20" i="8"/>
  <c r="R18" i="8"/>
  <c r="K18" i="8"/>
  <c r="P19" i="8"/>
  <c r="R21" i="8"/>
  <c r="X30" i="8"/>
  <c r="T22" i="8"/>
  <c r="N38" i="8"/>
  <c r="C39" i="8"/>
  <c r="Z72" i="8"/>
  <c r="R72" i="8"/>
  <c r="J72" i="8"/>
  <c r="Y71" i="8"/>
  <c r="Q71" i="8"/>
  <c r="I71" i="8"/>
  <c r="Y65" i="8"/>
  <c r="I65" i="8"/>
  <c r="Z39" i="8"/>
  <c r="U67" i="8"/>
  <c r="E67" i="8"/>
  <c r="X66" i="8"/>
  <c r="P66" i="8"/>
  <c r="H66" i="8"/>
  <c r="O65" i="8"/>
  <c r="F64" i="8"/>
  <c r="T66" i="8"/>
  <c r="L66" i="8"/>
  <c r="D66" i="8"/>
  <c r="R64" i="8"/>
  <c r="U72" i="8"/>
  <c r="M72" i="8"/>
  <c r="E72" i="8"/>
  <c r="D71" i="8"/>
  <c r="Q39" i="8"/>
  <c r="X36" i="8"/>
  <c r="D67" i="8"/>
  <c r="L71" i="8"/>
  <c r="Z21" i="8"/>
  <c r="S67" i="8"/>
  <c r="K67" i="8"/>
  <c r="O72" i="8"/>
  <c r="V71" i="8"/>
  <c r="Z22" i="8"/>
  <c r="F36" i="8"/>
  <c r="R67" i="8"/>
  <c r="U66" i="8"/>
  <c r="E66" i="8"/>
  <c r="T65" i="8"/>
  <c r="L65" i="8"/>
  <c r="S64" i="8"/>
  <c r="K64" i="8"/>
  <c r="S72" i="8"/>
  <c r="Z71" i="8"/>
  <c r="J71" i="8"/>
  <c r="F72" i="8"/>
  <c r="U71" i="8"/>
  <c r="M71" i="8"/>
  <c r="E71" i="8"/>
  <c r="Z23" i="8"/>
  <c r="Q36" i="8"/>
  <c r="I36" i="8"/>
  <c r="O3" i="8"/>
  <c r="T4" i="8"/>
  <c r="T18" i="8"/>
  <c r="X22" i="8"/>
  <c r="Y36" i="8"/>
  <c r="G3" i="8"/>
  <c r="G28" i="8"/>
  <c r="H22" i="8"/>
  <c r="C19" i="8"/>
  <c r="C30" i="8"/>
  <c r="Y39" i="8"/>
  <c r="I39" i="8"/>
  <c r="T67" i="8"/>
  <c r="L67" i="8"/>
  <c r="O66" i="8"/>
  <c r="G66" i="8"/>
  <c r="V65" i="8"/>
  <c r="F65" i="8"/>
  <c r="X72" i="8"/>
  <c r="P72" i="8"/>
  <c r="H72" i="8"/>
  <c r="W71" i="8"/>
  <c r="O71" i="8"/>
  <c r="G71" i="8"/>
  <c r="D19" i="8"/>
  <c r="M25" i="8"/>
  <c r="P23" i="8"/>
  <c r="U25" i="8"/>
  <c r="W18" i="8"/>
  <c r="Z28" i="8"/>
  <c r="G25" i="8"/>
  <c r="P39" i="8"/>
  <c r="W36" i="8"/>
  <c r="G36" i="8"/>
  <c r="D7" i="8"/>
  <c r="E3" i="8"/>
  <c r="E28" i="8"/>
  <c r="F22" i="8"/>
  <c r="G5" i="8"/>
  <c r="G30" i="8"/>
  <c r="I8" i="8"/>
  <c r="I21" i="8"/>
  <c r="J4" i="8"/>
  <c r="J18" i="8"/>
  <c r="K23" i="8"/>
  <c r="L7" i="8"/>
  <c r="L20" i="8"/>
  <c r="M3" i="8"/>
  <c r="M28" i="8"/>
  <c r="N22" i="8"/>
  <c r="O5" i="8"/>
  <c r="O19" i="8"/>
  <c r="P25" i="8"/>
  <c r="Q8" i="8"/>
  <c r="Q21" i="8"/>
  <c r="R4" i="8"/>
  <c r="R29" i="8"/>
  <c r="S23" i="8"/>
  <c r="T7" i="8"/>
  <c r="U3" i="8"/>
  <c r="U28" i="8"/>
  <c r="V22" i="8"/>
  <c r="W5" i="8"/>
  <c r="W19" i="8"/>
  <c r="W30" i="8"/>
  <c r="X25" i="8"/>
  <c r="Y8" i="8"/>
  <c r="Z4" i="8"/>
  <c r="Z18" i="8"/>
  <c r="Z29" i="8"/>
  <c r="C18" i="8"/>
  <c r="C7" i="8"/>
  <c r="C20" i="8"/>
  <c r="X39" i="8"/>
  <c r="H39" i="8"/>
  <c r="O36" i="8"/>
  <c r="W39" i="8"/>
  <c r="O39" i="8"/>
  <c r="G39" i="8"/>
  <c r="N36" i="8"/>
  <c r="J67" i="8"/>
  <c r="E18" i="8"/>
  <c r="H28" i="8"/>
  <c r="I22" i="8"/>
  <c r="M4" i="8"/>
  <c r="M18" i="8"/>
  <c r="P28" i="8"/>
  <c r="R19" i="8"/>
  <c r="U29" i="8"/>
  <c r="V23" i="8"/>
  <c r="Z19" i="8"/>
  <c r="D5" i="8"/>
  <c r="D30" i="8"/>
  <c r="E25" i="8"/>
  <c r="F8" i="8"/>
  <c r="G4" i="8"/>
  <c r="G18" i="8"/>
  <c r="G29" i="8"/>
  <c r="I7" i="8"/>
  <c r="J3" i="8"/>
  <c r="J28" i="8"/>
  <c r="L5" i="8"/>
  <c r="L19" i="8"/>
  <c r="N8" i="8"/>
  <c r="N21" i="8"/>
  <c r="O4" i="8"/>
  <c r="O18" i="8"/>
  <c r="O29" i="8"/>
  <c r="Q7" i="8"/>
  <c r="Q20" i="8"/>
  <c r="R3" i="8"/>
  <c r="R28" i="8"/>
  <c r="S22" i="8"/>
  <c r="T5" i="8"/>
  <c r="T19" i="8"/>
  <c r="T30" i="8"/>
  <c r="V8" i="8"/>
  <c r="W4" i="8"/>
  <c r="W29" i="8"/>
  <c r="Y7" i="8"/>
  <c r="Y20" i="8"/>
  <c r="Z3" i="8"/>
  <c r="M38" i="8"/>
  <c r="T37" i="8"/>
  <c r="X37" i="8"/>
  <c r="D8" i="8"/>
  <c r="E29" i="8"/>
  <c r="G20" i="8"/>
  <c r="H3" i="8"/>
  <c r="J5" i="8"/>
  <c r="J19" i="8"/>
  <c r="J30" i="8"/>
  <c r="L8" i="8"/>
  <c r="L21" i="8"/>
  <c r="N23" i="8"/>
  <c r="O20" i="8"/>
  <c r="P3" i="8"/>
  <c r="Q22" i="8"/>
  <c r="R5" i="8"/>
  <c r="R30" i="8"/>
  <c r="S25" i="8"/>
  <c r="T8" i="8"/>
  <c r="T21" i="8"/>
  <c r="X3" i="8"/>
  <c r="Y22" i="8"/>
  <c r="Z5" i="8"/>
  <c r="H4" i="8"/>
  <c r="H18" i="8"/>
  <c r="J7" i="8"/>
  <c r="J20" i="8"/>
  <c r="K3" i="8"/>
  <c r="K28" i="8"/>
  <c r="O8" i="8"/>
  <c r="O21" i="8"/>
  <c r="Q23" i="8"/>
  <c r="U19" i="8"/>
  <c r="U30" i="8"/>
  <c r="Z7" i="8"/>
  <c r="Z20" i="8"/>
  <c r="U38" i="8"/>
  <c r="Y38" i="8"/>
  <c r="E7" i="8"/>
  <c r="E20" i="8"/>
  <c r="F3" i="8"/>
  <c r="G22" i="8"/>
  <c r="H5" i="8"/>
  <c r="I25" i="8"/>
  <c r="J8" i="8"/>
  <c r="J21" i="8"/>
  <c r="K4" i="8"/>
  <c r="L23" i="8"/>
  <c r="M7" i="8"/>
  <c r="N3" i="8"/>
  <c r="N28" i="8"/>
  <c r="O22" i="8"/>
  <c r="P5" i="8"/>
  <c r="R8" i="8"/>
  <c r="S4" i="8"/>
  <c r="S18" i="8"/>
  <c r="T23" i="8"/>
  <c r="U7" i="8"/>
  <c r="V3" i="8"/>
  <c r="W22" i="8"/>
  <c r="X5" i="8"/>
  <c r="X19" i="8"/>
  <c r="Y25" i="8"/>
  <c r="Z8" i="8"/>
  <c r="I38" i="8"/>
  <c r="Q38" i="8"/>
  <c r="V37" i="8"/>
  <c r="F68" i="8" l="1"/>
  <c r="H68" i="8"/>
  <c r="Y68" i="8"/>
  <c r="X68" i="8"/>
  <c r="Z68" i="8"/>
  <c r="W68" i="8"/>
  <c r="T68" i="8"/>
  <c r="V68" i="8"/>
  <c r="S68" i="8"/>
  <c r="U68" i="8"/>
  <c r="Q68" i="8"/>
  <c r="N68" i="8"/>
  <c r="P68" i="8"/>
  <c r="R68" i="8"/>
  <c r="O68" i="8"/>
  <c r="K68" i="8"/>
  <c r="L68" i="8"/>
  <c r="M68" i="8"/>
  <c r="I68" i="8"/>
  <c r="J68" i="8"/>
  <c r="G68" i="8"/>
  <c r="E68" i="8"/>
  <c r="D68" i="8"/>
  <c r="C68" i="8"/>
  <c r="V68" i="71" l="1"/>
  <c r="R68" i="71"/>
  <c r="N68" i="71"/>
  <c r="J68" i="71"/>
  <c r="F68" i="71"/>
  <c r="Y68" i="71"/>
  <c r="W68" i="71"/>
  <c r="U68" i="71"/>
  <c r="S68" i="71"/>
  <c r="Q68" i="71"/>
  <c r="O68" i="71"/>
  <c r="M68" i="71"/>
  <c r="K68" i="71"/>
  <c r="I68" i="71"/>
  <c r="G68" i="71"/>
  <c r="E68" i="71"/>
  <c r="C68" i="71"/>
  <c r="Y68" i="72"/>
  <c r="W68" i="72"/>
  <c r="U68" i="72"/>
  <c r="S68" i="72"/>
  <c r="Q68" i="72"/>
  <c r="O68" i="72"/>
  <c r="M68" i="72"/>
  <c r="K68" i="72"/>
  <c r="I68" i="72"/>
  <c r="G68" i="72"/>
  <c r="E68" i="72"/>
  <c r="C68" i="72"/>
  <c r="V68" i="73"/>
  <c r="R68" i="73"/>
  <c r="N68" i="73"/>
  <c r="J68" i="73"/>
  <c r="F68" i="73"/>
  <c r="Y68" i="73"/>
  <c r="W68" i="73"/>
  <c r="U68" i="73"/>
  <c r="S68" i="73"/>
  <c r="Q68" i="73"/>
  <c r="O68" i="73"/>
  <c r="M68" i="73"/>
  <c r="K68" i="73"/>
  <c r="I68" i="73"/>
  <c r="G68" i="73"/>
  <c r="E68" i="73"/>
  <c r="C68" i="73"/>
  <c r="D68" i="71" l="1"/>
  <c r="H68" i="71"/>
  <c r="L68" i="71"/>
  <c r="P68" i="71"/>
  <c r="T68" i="71"/>
  <c r="X68" i="71"/>
  <c r="D68" i="72"/>
  <c r="H68" i="72"/>
  <c r="L68" i="72"/>
  <c r="P68" i="72"/>
  <c r="T68" i="72"/>
  <c r="X68" i="72"/>
  <c r="F68" i="72"/>
  <c r="J68" i="72"/>
  <c r="N68" i="72"/>
  <c r="R68" i="72"/>
  <c r="V68" i="72"/>
  <c r="Z68" i="72"/>
  <c r="D68" i="73"/>
  <c r="H68" i="73"/>
  <c r="L68" i="73"/>
  <c r="P68" i="73"/>
  <c r="T68" i="73"/>
  <c r="X68" i="73"/>
  <c r="Z68" i="73"/>
  <c r="R68" i="5" l="1"/>
  <c r="H68" i="5"/>
  <c r="J68" i="5"/>
  <c r="T68" i="5"/>
  <c r="X68" i="5"/>
  <c r="F68" i="5"/>
  <c r="P68" i="5"/>
  <c r="N68" i="5"/>
  <c r="E68" i="5"/>
  <c r="M68" i="5"/>
  <c r="U68" i="5"/>
  <c r="G68" i="5"/>
  <c r="O68" i="5"/>
  <c r="W68" i="5"/>
  <c r="I68" i="5"/>
  <c r="Q68" i="5"/>
  <c r="K68" i="5"/>
  <c r="S68" i="5"/>
  <c r="Z68" i="6"/>
  <c r="C68" i="5"/>
  <c r="Y68" i="5"/>
  <c r="V68" i="5"/>
  <c r="Z68" i="5"/>
  <c r="L68" i="5"/>
  <c r="D68" i="5"/>
  <c r="V68" i="6"/>
  <c r="W68" i="6"/>
  <c r="G68" i="6"/>
  <c r="O68" i="6"/>
  <c r="K68" i="6"/>
  <c r="S68" i="6"/>
  <c r="L68" i="6"/>
  <c r="M68" i="6"/>
  <c r="C68" i="6"/>
  <c r="F68" i="6"/>
  <c r="N68" i="6"/>
  <c r="H68" i="6"/>
  <c r="P68" i="6"/>
  <c r="X68" i="6"/>
  <c r="J68" i="6"/>
  <c r="R68" i="6"/>
  <c r="D68" i="6"/>
  <c r="U68" i="6"/>
  <c r="I68" i="6"/>
  <c r="Q68" i="6"/>
  <c r="T68" i="6"/>
  <c r="E68" i="6"/>
  <c r="Y68" i="6" l="1"/>
  <c r="AC68" i="73" l="1"/>
  <c r="AO68" i="72" l="1"/>
  <c r="AK68" i="72"/>
  <c r="AJ68" i="72"/>
  <c r="AI68" i="72" l="1"/>
  <c r="AQ68" i="72"/>
  <c r="AN68" i="72"/>
  <c r="AG68" i="72"/>
  <c r="AH68" i="72"/>
  <c r="AP68" i="72"/>
  <c r="AM68" i="72"/>
  <c r="AL68" i="72"/>
  <c r="AY68" i="71" l="1"/>
  <c r="AZ68" i="71"/>
  <c r="AX68" i="71"/>
  <c r="BA68" i="71"/>
  <c r="AW68" i="71"/>
  <c r="BA68" i="73"/>
  <c r="AW68" i="73" l="1"/>
  <c r="AZ68" i="73"/>
  <c r="AR68" i="73"/>
  <c r="AX68" i="73"/>
  <c r="AY68" i="73"/>
  <c r="AN68" i="73" l="1"/>
  <c r="AH68" i="73"/>
  <c r="AI68" i="73"/>
  <c r="AM68" i="73"/>
  <c r="AO68" i="73"/>
  <c r="AJ68" i="73"/>
  <c r="AK68" i="73"/>
  <c r="AP68" i="73"/>
  <c r="AL68" i="73" l="1"/>
  <c r="AQ68" i="73"/>
  <c r="AG68" i="73"/>
  <c r="AT68" i="73" l="1"/>
  <c r="AH68" i="71"/>
  <c r="AV68" i="73" l="1"/>
  <c r="AS68" i="73"/>
  <c r="AU68" i="73"/>
  <c r="AG68" i="71"/>
  <c r="AO68" i="71"/>
  <c r="AJ68" i="71"/>
  <c r="AQ68" i="71" l="1"/>
  <c r="AK68" i="71"/>
  <c r="AM68" i="71"/>
  <c r="AS68" i="72"/>
  <c r="AN68" i="71"/>
  <c r="AU68" i="71"/>
  <c r="AI68" i="71"/>
  <c r="AL68" i="71"/>
  <c r="AP68" i="71"/>
  <c r="AT68" i="71" l="1"/>
  <c r="AV68" i="72"/>
  <c r="AR68" i="72"/>
  <c r="AT68" i="72"/>
  <c r="BA68" i="72"/>
  <c r="AV68" i="71"/>
  <c r="AS68" i="71"/>
  <c r="AR68" i="71"/>
  <c r="AU68" i="72"/>
  <c r="AX68" i="72"/>
  <c r="AY68" i="72"/>
  <c r="AZ68" i="72" l="1"/>
  <c r="AW68" i="72"/>
  <c r="AK68" i="5" l="1"/>
  <c r="AZ68" i="5"/>
  <c r="AL68" i="5"/>
  <c r="AO68" i="5"/>
  <c r="AS68" i="5"/>
  <c r="AG68" i="5"/>
  <c r="AV68" i="5"/>
  <c r="BA68" i="5"/>
  <c r="AU68" i="5"/>
  <c r="AQ68" i="5"/>
  <c r="AM68" i="5"/>
  <c r="AW68" i="5"/>
  <c r="AY68" i="5"/>
  <c r="AR68" i="5"/>
  <c r="AJ68" i="5"/>
  <c r="AT68" i="5"/>
  <c r="AH68" i="5"/>
  <c r="AP68" i="5"/>
  <c r="AN68" i="5"/>
  <c r="AI68" i="5"/>
  <c r="AX68" i="5"/>
  <c r="AH68" i="6" l="1"/>
  <c r="AI68" i="6" l="1"/>
  <c r="AG68" i="6"/>
  <c r="AJ68" i="6" l="1"/>
  <c r="AK68" i="6" l="1"/>
  <c r="AM68" i="6" l="1"/>
  <c r="AN68" i="6" l="1"/>
  <c r="AL68" i="6"/>
  <c r="AO68" i="6" l="1"/>
  <c r="AP68" i="6" l="1"/>
  <c r="AR68" i="6" l="1"/>
  <c r="AQ68" i="6" l="1"/>
  <c r="AS68" i="6"/>
  <c r="AT68" i="6" l="1"/>
  <c r="AU68" i="6" l="1"/>
  <c r="AW68" i="6" l="1"/>
  <c r="AV68" i="6" l="1"/>
  <c r="AX68" i="6"/>
  <c r="AY68" i="6" l="1"/>
  <c r="AZ68" i="6" l="1"/>
  <c r="BA68" i="6" l="1"/>
  <c r="C84" i="76" l="1"/>
  <c r="AG60" i="8" l="1"/>
  <c r="AG59" i="8"/>
  <c r="AP61" i="8"/>
  <c r="AI59" i="8" l="1"/>
  <c r="AO60" i="8"/>
  <c r="AK60" i="8"/>
  <c r="AN61" i="8"/>
  <c r="AI61" i="8"/>
  <c r="AG61" i="8"/>
  <c r="AN60" i="8"/>
  <c r="AM60" i="8"/>
  <c r="AJ60" i="8"/>
  <c r="AI60" i="8"/>
  <c r="AQ61" i="8"/>
  <c r="AK61" i="8"/>
  <c r="AP60" i="8"/>
  <c r="AH61" i="8"/>
  <c r="AM61" i="8"/>
  <c r="AL60" i="8"/>
  <c r="AL61" i="8"/>
  <c r="AH60" i="8"/>
  <c r="AO61" i="8"/>
  <c r="AQ60" i="8"/>
  <c r="AJ61" i="8"/>
  <c r="AG68" i="4"/>
  <c r="AI68" i="4"/>
  <c r="AG68" i="8" l="1"/>
  <c r="AH59" i="8"/>
  <c r="AP59" i="8"/>
  <c r="AJ59" i="8"/>
  <c r="AO59" i="8"/>
  <c r="AM59" i="8"/>
  <c r="AK59" i="8"/>
  <c r="AL59" i="8"/>
  <c r="AQ59" i="8"/>
  <c r="AN59" i="8"/>
  <c r="AI68" i="8"/>
  <c r="AJ68" i="4"/>
  <c r="AO68" i="4"/>
  <c r="AH68" i="4"/>
  <c r="AN68" i="4"/>
  <c r="AK68" i="4"/>
  <c r="AQ68" i="4"/>
  <c r="AP68" i="4"/>
  <c r="AM68" i="4"/>
  <c r="AL68" i="4"/>
  <c r="AL68" i="8" l="1"/>
  <c r="AK68" i="8"/>
  <c r="AJ68" i="8"/>
  <c r="AM68" i="8"/>
  <c r="AP68" i="8"/>
  <c r="AN68" i="8"/>
  <c r="AO68" i="8"/>
  <c r="AQ68" i="8"/>
  <c r="AH68" i="8"/>
  <c r="AR61" i="8" l="1"/>
  <c r="AR60" i="8"/>
  <c r="AS60" i="8" l="1"/>
  <c r="AS61" i="8"/>
  <c r="AR59" i="8"/>
  <c r="AR68" i="4"/>
  <c r="AR68" i="8" l="1"/>
  <c r="AT60" i="8"/>
  <c r="AS59" i="8"/>
  <c r="AT61" i="8"/>
  <c r="AS68" i="4"/>
  <c r="AS68" i="8" l="1"/>
  <c r="AU61" i="8"/>
  <c r="AT59" i="8"/>
  <c r="AU60" i="8"/>
  <c r="AT68" i="4"/>
  <c r="AT68" i="8" l="1"/>
  <c r="AV60" i="8"/>
  <c r="AU59" i="8"/>
  <c r="AV61" i="8"/>
  <c r="AU68" i="4"/>
  <c r="AW61" i="8" l="1"/>
  <c r="AU68" i="8"/>
  <c r="AW60" i="8"/>
  <c r="AV59" i="8"/>
  <c r="AV68" i="4"/>
  <c r="AX61" i="8" l="1"/>
  <c r="AX60" i="8"/>
  <c r="AW59" i="8"/>
  <c r="AV68" i="8"/>
  <c r="AW68" i="4"/>
  <c r="AX59" i="8" l="1"/>
  <c r="AW68" i="8"/>
  <c r="AY60" i="8"/>
  <c r="AY61" i="8"/>
  <c r="AX68" i="4"/>
  <c r="AZ60" i="8" l="1"/>
  <c r="AZ61" i="8"/>
  <c r="AX68" i="8"/>
  <c r="AY59" i="8"/>
  <c r="AY68" i="4"/>
  <c r="BA60" i="8" l="1"/>
  <c r="BA61" i="8"/>
  <c r="AY68" i="8"/>
  <c r="AZ59" i="8"/>
  <c r="AZ68" i="4"/>
  <c r="BA59" i="8" l="1"/>
  <c r="AZ68" i="8"/>
  <c r="BA68" i="4"/>
  <c r="BA68" i="8" l="1"/>
  <c r="S68" i="85" l="1"/>
  <c r="T68" i="85" l="1"/>
  <c r="U68" i="85"/>
  <c r="V68" i="85" l="1"/>
  <c r="W68" i="85" l="1"/>
  <c r="X68" i="85" l="1"/>
  <c r="Y68" i="85" l="1"/>
  <c r="Z68" i="85" l="1"/>
  <c r="AA68" i="85" l="1"/>
  <c r="AB68" i="85" l="1"/>
  <c r="AC68" i="85" l="1"/>
  <c r="AD68" i="85" l="1"/>
  <c r="AE68" i="85" l="1"/>
  <c r="AF68" i="85" l="1"/>
  <c r="AG68" i="85" l="1"/>
  <c r="AH68" i="85" l="1"/>
  <c r="AI68" i="85" l="1"/>
  <c r="AJ68" i="85" l="1"/>
  <c r="AK68" i="85" l="1"/>
  <c r="AL68" i="85"/>
  <c r="AM89" i="76" l="1"/>
  <c r="AV89" i="76"/>
  <c r="AU89" i="76"/>
  <c r="BA89" i="76"/>
  <c r="AZ89" i="76"/>
  <c r="AQ89" i="76"/>
  <c r="AH89" i="76"/>
  <c r="AG89" i="76"/>
  <c r="AS89" i="76"/>
  <c r="AL89" i="76"/>
  <c r="AN89" i="76"/>
  <c r="AY89" i="76"/>
  <c r="AP89" i="76"/>
  <c r="AO89" i="76"/>
  <c r="AR89" i="76"/>
  <c r="AI89" i="76"/>
  <c r="AT89" i="76"/>
  <c r="AK89" i="76"/>
  <c r="AJ89" i="76"/>
  <c r="AX89" i="76"/>
  <c r="AW89" i="76"/>
  <c r="BA72" i="76" l="1"/>
  <c r="AZ81" i="76" l="1"/>
  <c r="BA81" i="76" l="1"/>
  <c r="AY81" i="76"/>
  <c r="AJ81" i="76" l="1"/>
  <c r="AU81" i="76"/>
  <c r="AX81" i="76"/>
  <c r="AV81" i="76"/>
  <c r="AT81" i="76"/>
  <c r="AP81" i="76"/>
  <c r="AS81" i="76"/>
  <c r="AR81" i="76"/>
  <c r="AG81" i="76"/>
  <c r="AQ81" i="76"/>
  <c r="AK81" i="76"/>
  <c r="AM81" i="76"/>
  <c r="AI81" i="76"/>
  <c r="AN81" i="76"/>
  <c r="AL81" i="76"/>
  <c r="AH81" i="76"/>
  <c r="AO81" i="76"/>
  <c r="AW81" i="76"/>
  <c r="AJ72" i="76" l="1"/>
  <c r="AZ72" i="76"/>
  <c r="AL72" i="76"/>
  <c r="AR72" i="76" l="1"/>
  <c r="AM72" i="76"/>
  <c r="AT72" i="76" l="1"/>
  <c r="AO72" i="76"/>
  <c r="AU72" i="76"/>
  <c r="AQ72" i="76"/>
  <c r="AY72" i="76"/>
  <c r="AW72" i="76"/>
  <c r="AI72" i="76"/>
  <c r="AN72" i="76"/>
  <c r="AS72" i="76"/>
  <c r="AP72" i="76"/>
  <c r="AV72" i="76"/>
  <c r="AX72" i="76"/>
  <c r="AH72" i="76"/>
  <c r="AK72" i="76"/>
  <c r="AG72" i="76"/>
  <c r="AG76" i="76"/>
  <c r="AH76" i="76" l="1"/>
  <c r="AN85" i="76" l="1"/>
  <c r="AJ85" i="76"/>
  <c r="AO85" i="76"/>
  <c r="BA85" i="76"/>
  <c r="AT85" i="76"/>
  <c r="AG85" i="76"/>
  <c r="AU85" i="76"/>
  <c r="AY85" i="76"/>
  <c r="AG79" i="76"/>
  <c r="AW85" i="76"/>
  <c r="AZ85" i="76" l="1"/>
  <c r="AM85" i="76"/>
  <c r="AK85" i="76"/>
  <c r="AL85" i="76"/>
  <c r="AT83" i="76"/>
  <c r="AP85" i="76"/>
  <c r="AS85" i="76"/>
  <c r="AQ83" i="76"/>
  <c r="AJ83" i="76"/>
  <c r="AV85" i="76"/>
  <c r="BA83" i="76"/>
  <c r="AI85" i="76"/>
  <c r="AX85" i="76"/>
  <c r="AR76" i="76"/>
  <c r="AH85" i="76"/>
  <c r="AN83" i="76"/>
  <c r="AQ85" i="76"/>
  <c r="AG83" i="76"/>
  <c r="AR85" i="76"/>
  <c r="AQ79" i="76" l="1"/>
  <c r="AZ83" i="76"/>
  <c r="AL83" i="76"/>
  <c r="AO83" i="76"/>
  <c r="AH83" i="76"/>
  <c r="AP76" i="76"/>
  <c r="AU76" i="76"/>
  <c r="AY83" i="76"/>
  <c r="AI76" i="76"/>
  <c r="AV83" i="76"/>
  <c r="AP83" i="76"/>
  <c r="AU83" i="76"/>
  <c r="AW76" i="76"/>
  <c r="AZ76" i="76"/>
  <c r="AX83" i="76"/>
  <c r="AO76" i="76"/>
  <c r="AX76" i="76"/>
  <c r="AR83" i="76"/>
  <c r="AW83" i="76"/>
  <c r="AM83" i="76"/>
  <c r="AS83" i="76"/>
  <c r="AJ76" i="76"/>
  <c r="AM76" i="76"/>
  <c r="AL76" i="76"/>
  <c r="AK83" i="76"/>
  <c r="AI83" i="76"/>
  <c r="BA76" i="76" l="1"/>
  <c r="AO79" i="76"/>
  <c r="AR79" i="76"/>
  <c r="AQ76" i="76"/>
  <c r="AT76" i="76"/>
  <c r="AM79" i="76"/>
  <c r="AU79" i="76"/>
  <c r="AN79" i="76"/>
  <c r="AT79" i="76"/>
  <c r="AI79" i="76"/>
  <c r="AY79" i="76"/>
  <c r="BA79" i="76"/>
  <c r="AJ79" i="76"/>
  <c r="AH79" i="76"/>
  <c r="AS76" i="76"/>
  <c r="AK76" i="76"/>
  <c r="AZ79" i="76"/>
  <c r="AS79" i="76"/>
  <c r="AY76" i="76"/>
  <c r="AX79" i="76"/>
  <c r="AN76" i="76"/>
  <c r="AV79" i="76"/>
  <c r="AP79" i="76"/>
  <c r="AK79" i="76"/>
  <c r="AW79" i="76"/>
  <c r="AL79" i="76"/>
  <c r="AV76" i="76"/>
  <c r="AI73" i="76" l="1"/>
  <c r="AH73" i="76"/>
  <c r="AK73" i="76"/>
  <c r="AG73" i="76"/>
  <c r="AJ73" i="76"/>
  <c r="AK71" i="76" l="1"/>
  <c r="AI71" i="76"/>
  <c r="AJ71" i="76"/>
  <c r="AH71" i="76"/>
  <c r="AG71" i="76"/>
  <c r="AU73" i="76" l="1"/>
  <c r="AL73" i="76"/>
  <c r="AY73" i="76" l="1"/>
  <c r="AW73" i="76"/>
  <c r="AO73" i="76"/>
  <c r="AZ73" i="76"/>
  <c r="AO71" i="76"/>
  <c r="AU71" i="76"/>
  <c r="AX73" i="76"/>
  <c r="AY71" i="76" l="1"/>
  <c r="AP73" i="76"/>
  <c r="AS73" i="76"/>
  <c r="AW71" i="76"/>
  <c r="AN73" i="76"/>
  <c r="AL71" i="76"/>
  <c r="AR73" i="76"/>
  <c r="AM73" i="76"/>
  <c r="AV73" i="76"/>
  <c r="BA73" i="76"/>
  <c r="AQ73" i="76"/>
  <c r="AX71" i="76"/>
  <c r="AT73" i="76"/>
  <c r="AZ71" i="76"/>
  <c r="BA71" i="76" l="1"/>
  <c r="AM71" i="76"/>
  <c r="AT71" i="76"/>
  <c r="AQ71" i="76"/>
  <c r="AR71" i="76"/>
  <c r="AN71" i="76"/>
  <c r="AP71" i="76"/>
  <c r="AV71" i="76"/>
  <c r="AS71" i="76"/>
  <c r="AG80" i="76" l="1"/>
  <c r="AG82" i="76"/>
  <c r="AH82" i="76"/>
  <c r="AI82" i="76"/>
  <c r="AH80" i="76" l="1"/>
  <c r="AJ82" i="76"/>
  <c r="AK82" i="76"/>
  <c r="AI80" i="76"/>
  <c r="M21" i="77" l="1"/>
  <c r="AH75" i="76"/>
  <c r="AJ80" i="76"/>
  <c r="AK80" i="76"/>
  <c r="AH78" i="76"/>
  <c r="AG78" i="76"/>
  <c r="AI78" i="76"/>
  <c r="M22" i="77" l="1"/>
  <c r="M23" i="77" s="1"/>
  <c r="AG75" i="76"/>
  <c r="AI75" i="76"/>
  <c r="AK75" i="76"/>
  <c r="AJ75" i="76"/>
  <c r="AK78" i="76"/>
  <c r="AG77" i="76"/>
  <c r="AI77" i="76"/>
  <c r="AG74" i="76"/>
  <c r="AH74" i="76"/>
  <c r="AH70" i="76"/>
  <c r="AH77" i="76"/>
  <c r="AJ78" i="76"/>
  <c r="AK77" i="76" l="1"/>
  <c r="AK74" i="76"/>
  <c r="AI70" i="76"/>
  <c r="AJ70" i="76"/>
  <c r="AK70" i="76"/>
  <c r="AG70" i="76"/>
  <c r="AJ77" i="76"/>
  <c r="AJ74" i="76"/>
  <c r="AI74" i="76"/>
  <c r="AN82" i="76" l="1"/>
  <c r="AM82" i="76" l="1"/>
  <c r="AP80" i="76"/>
  <c r="AO82" i="76"/>
  <c r="AZ80" i="76"/>
  <c r="AQ82" i="76"/>
  <c r="AW80" i="76"/>
  <c r="AP82" i="76"/>
  <c r="AO80" i="76"/>
  <c r="AX80" i="76"/>
  <c r="BA80" i="76"/>
  <c r="AL82" i="76"/>
  <c r="AR80" i="76"/>
  <c r="AZ82" i="76"/>
  <c r="AS80" i="76" l="1"/>
  <c r="AU82" i="76"/>
  <c r="AN80" i="76"/>
  <c r="AX82" i="76"/>
  <c r="AT82" i="76"/>
  <c r="AQ80" i="76"/>
  <c r="AL80" i="76"/>
  <c r="AS82" i="76"/>
  <c r="BA82" i="76"/>
  <c r="AM80" i="76"/>
  <c r="AT80" i="76"/>
  <c r="AV80" i="76"/>
  <c r="AR82" i="76"/>
  <c r="AV82" i="76"/>
  <c r="AY82" i="76"/>
  <c r="AY80" i="76"/>
  <c r="AW82" i="76"/>
  <c r="AX75" i="76" l="1"/>
  <c r="AO75" i="76"/>
  <c r="AZ75" i="76"/>
  <c r="AL75" i="76"/>
  <c r="AY75" i="76"/>
  <c r="BA75" i="76"/>
  <c r="AQ75" i="76"/>
  <c r="AW75" i="76"/>
  <c r="AM75" i="76"/>
  <c r="AV75" i="76"/>
  <c r="AP75" i="76"/>
  <c r="AN75" i="76"/>
  <c r="AY74" i="76"/>
  <c r="AP78" i="76"/>
  <c r="AQ78" i="76"/>
  <c r="AO78" i="76"/>
  <c r="AL78" i="76"/>
  <c r="AV74" i="76"/>
  <c r="BA74" i="76"/>
  <c r="AW74" i="76"/>
  <c r="AZ74" i="76"/>
  <c r="AX74" i="76"/>
  <c r="AM78" i="76"/>
  <c r="AN78" i="76"/>
  <c r="AU80" i="76"/>
  <c r="AS75" i="76" l="1"/>
  <c r="AU75" i="76"/>
  <c r="AT75" i="76"/>
  <c r="AR75" i="76"/>
  <c r="AT74" i="76"/>
  <c r="AT78" i="76"/>
  <c r="AM77" i="76"/>
  <c r="AU78" i="76"/>
  <c r="AZ78" i="76"/>
  <c r="AM70" i="76"/>
  <c r="AN77" i="76"/>
  <c r="AQ77" i="76"/>
  <c r="AW77" i="76"/>
  <c r="AV77" i="76"/>
  <c r="AR78" i="76"/>
  <c r="AP74" i="76"/>
  <c r="AQ74" i="76"/>
  <c r="AV78" i="76"/>
  <c r="AR74" i="76"/>
  <c r="AN70" i="76"/>
  <c r="BA78" i="76"/>
  <c r="AX78" i="76"/>
  <c r="AO70" i="76"/>
  <c r="AM74" i="76"/>
  <c r="AP77" i="76"/>
  <c r="AS78" i="76"/>
  <c r="AS74" i="76"/>
  <c r="AO74" i="76"/>
  <c r="AP70" i="76"/>
  <c r="AY77" i="76"/>
  <c r="AL70" i="76"/>
  <c r="AY78" i="76"/>
  <c r="AL74" i="76"/>
  <c r="AX77" i="76"/>
  <c r="AQ70" i="76"/>
  <c r="AO77" i="76"/>
  <c r="AW78" i="76"/>
  <c r="AU74" i="76"/>
  <c r="AZ77" i="76"/>
  <c r="BA77" i="76"/>
  <c r="AL77" i="76"/>
  <c r="AN74" i="76"/>
  <c r="AV70" i="76" l="1"/>
  <c r="AW70" i="76"/>
  <c r="AX70" i="76"/>
  <c r="AY70" i="76"/>
  <c r="AR77" i="76"/>
  <c r="AZ70" i="76"/>
  <c r="AS70" i="76"/>
  <c r="BA70" i="76"/>
  <c r="AR70" i="76"/>
  <c r="AT70" i="76"/>
  <c r="AT77" i="76"/>
  <c r="AU70" i="76"/>
  <c r="AS77" i="76"/>
  <c r="AU77" i="76"/>
</calcChain>
</file>

<file path=xl/sharedStrings.xml><?xml version="1.0" encoding="utf-8"?>
<sst xmlns="http://schemas.openxmlformats.org/spreadsheetml/2006/main" count="2295" uniqueCount="206">
  <si>
    <t>CO2 (ktons)</t>
  </si>
  <si>
    <t>1A1a</t>
  </si>
  <si>
    <t>Public electricity and heat production</t>
  </si>
  <si>
    <t>1A1b</t>
  </si>
  <si>
    <t xml:space="preserve">Petroleum refining </t>
  </si>
  <si>
    <t>1A1c</t>
  </si>
  <si>
    <t>Other energy industries (oil/gas extraction)</t>
  </si>
  <si>
    <t>1A2</t>
  </si>
  <si>
    <t>Combustion in manufacturing industry</t>
  </si>
  <si>
    <t>Industry - Other (mobile)</t>
  </si>
  <si>
    <t>1A3a</t>
  </si>
  <si>
    <t>1A3c</t>
  </si>
  <si>
    <t>Railways</t>
  </si>
  <si>
    <t>1A3d</t>
  </si>
  <si>
    <t>Commercial and institutional</t>
  </si>
  <si>
    <t>Commercial and institutional (mobile)</t>
  </si>
  <si>
    <t>Residential</t>
  </si>
  <si>
    <t>Residential (mobile)</t>
  </si>
  <si>
    <t>Agriculture, forestry and aquaculture</t>
  </si>
  <si>
    <t>Ag./for./fish. (mobile)</t>
  </si>
  <si>
    <t>Military (mobile)</t>
  </si>
  <si>
    <t>1B2a</t>
  </si>
  <si>
    <t>Fugitive emissions from oil</t>
  </si>
  <si>
    <t>1B2b</t>
  </si>
  <si>
    <t>Fugitive emissions from gas</t>
  </si>
  <si>
    <t>1B2c</t>
  </si>
  <si>
    <t>Fugitive emissions from flaring</t>
  </si>
  <si>
    <t>2A</t>
  </si>
  <si>
    <t>Mineral industry</t>
  </si>
  <si>
    <t>2B</t>
  </si>
  <si>
    <t xml:space="preserve">Chemical industry </t>
  </si>
  <si>
    <t>2C</t>
  </si>
  <si>
    <t>Metal industry</t>
  </si>
  <si>
    <t>2D</t>
  </si>
  <si>
    <t>Non-energy products from fuels and solvent use</t>
  </si>
  <si>
    <t>2E</t>
  </si>
  <si>
    <t xml:space="preserve">Electronic industry </t>
  </si>
  <si>
    <t>2F</t>
  </si>
  <si>
    <t>Product uses as ODS substitutes</t>
  </si>
  <si>
    <t>2G</t>
  </si>
  <si>
    <t xml:space="preserve">Other product manufacture and use </t>
  </si>
  <si>
    <t>2H</t>
  </si>
  <si>
    <t>3A</t>
  </si>
  <si>
    <t>3B</t>
  </si>
  <si>
    <t>3F</t>
  </si>
  <si>
    <t>Field burning of agricultural residues</t>
  </si>
  <si>
    <t>3G</t>
  </si>
  <si>
    <t>Liming</t>
  </si>
  <si>
    <t>3H</t>
  </si>
  <si>
    <t>Urea application</t>
  </si>
  <si>
    <t>3I</t>
  </si>
  <si>
    <t>Other carbon-containing fertilizers</t>
  </si>
  <si>
    <t>5A</t>
  </si>
  <si>
    <t>Solid waste disposal</t>
  </si>
  <si>
    <t>5B</t>
  </si>
  <si>
    <t>Biological treatment of solid waste</t>
  </si>
  <si>
    <t>5C</t>
  </si>
  <si>
    <t>Incineration and open burning of waste</t>
  </si>
  <si>
    <t>5D</t>
  </si>
  <si>
    <t>Waste water treatment and discharge</t>
  </si>
  <si>
    <t>5E</t>
  </si>
  <si>
    <t>Total without LULUCF</t>
  </si>
  <si>
    <t>CH4 (tons)</t>
  </si>
  <si>
    <t>N2O (tons)</t>
  </si>
  <si>
    <t>CO2-ækv. (1000 tons)</t>
  </si>
  <si>
    <t>NA</t>
  </si>
  <si>
    <t>NO</t>
  </si>
  <si>
    <t>Emissions</t>
  </si>
  <si>
    <t>Art 3.3</t>
  </si>
  <si>
    <t>Art. 3.4</t>
  </si>
  <si>
    <t>Accounting</t>
  </si>
  <si>
    <t>4.  Land Use, Land-Use Change and Forestry, Gg  CO2</t>
  </si>
  <si>
    <t>4.A</t>
  </si>
  <si>
    <t>4.A.1</t>
  </si>
  <si>
    <t>4.A.2</t>
  </si>
  <si>
    <t>4.B</t>
  </si>
  <si>
    <t>4.B.1</t>
  </si>
  <si>
    <t>4.B.2</t>
  </si>
  <si>
    <t>4.C</t>
  </si>
  <si>
    <t>4.C.1</t>
  </si>
  <si>
    <t>4.C.2</t>
  </si>
  <si>
    <t>4.D</t>
  </si>
  <si>
    <t>4.D.1</t>
  </si>
  <si>
    <t>4.D.2</t>
  </si>
  <si>
    <t>4.E</t>
  </si>
  <si>
    <t>4.E.1</t>
  </si>
  <si>
    <t>4.E.2</t>
  </si>
  <si>
    <t>4.F</t>
  </si>
  <si>
    <t>4.F.1</t>
  </si>
  <si>
    <t>4.F.2</t>
  </si>
  <si>
    <t>4.G</t>
  </si>
  <si>
    <t>kt CO2-eq</t>
  </si>
  <si>
    <t>4.H</t>
  </si>
  <si>
    <t>Positive tal: emission(inklusiv evt. emission af CH4 og N2O)</t>
  </si>
  <si>
    <t>Negative tal: sinks/binding af CO2 (inklusiv evt. emission af CH4 og N2O)</t>
  </si>
  <si>
    <t>Positive tal: ændringer som øger Danmarks samlede reduktionsforpligtigelse</t>
  </si>
  <si>
    <t>Negative tal: ændringer som bidrager til Danmarks samlede reduktionsforpligtigelse</t>
  </si>
  <si>
    <t>Total without LULUCFincluding indirect CO2</t>
  </si>
  <si>
    <t>Basisår 1990</t>
  </si>
  <si>
    <t>AR</t>
  </si>
  <si>
    <t>D</t>
  </si>
  <si>
    <t>FM</t>
  </si>
  <si>
    <t>CM</t>
  </si>
  <si>
    <t>GM</t>
  </si>
  <si>
    <t>FMRL</t>
  </si>
  <si>
    <t>FMRL_corr</t>
  </si>
  <si>
    <t>GHG, kt CO2e</t>
  </si>
  <si>
    <t>N2O, kt</t>
  </si>
  <si>
    <t>CH4, kt</t>
  </si>
  <si>
    <t>CO2, kt</t>
  </si>
  <si>
    <t>Recreational boats (mobile)</t>
  </si>
  <si>
    <t>A. Forest Land</t>
  </si>
  <si>
    <t>1. Forest Land remaining Forest Land</t>
  </si>
  <si>
    <t>2. Land converted to Forest Land</t>
  </si>
  <si>
    <t>B. Cropland</t>
  </si>
  <si>
    <t>1. Cropland remaining Cropland</t>
  </si>
  <si>
    <t>2. Land converted to Cropland</t>
  </si>
  <si>
    <t>C. Grassland</t>
  </si>
  <si>
    <t>1. Grassland remaining Grassland</t>
  </si>
  <si>
    <t>2. Land converted to Grassland</t>
  </si>
  <si>
    <t>D. Wetlands</t>
  </si>
  <si>
    <t>1. Wetlands remaining Wetlands</t>
  </si>
  <si>
    <t>2. Land converted to Wetlands</t>
  </si>
  <si>
    <t>E. Settlements</t>
  </si>
  <si>
    <t>1. Settlements remaining Settlements</t>
  </si>
  <si>
    <t>2. Land converted to Settlements</t>
  </si>
  <si>
    <t>F. Other Land</t>
  </si>
  <si>
    <t>1. Other Land remaining Other Land</t>
  </si>
  <si>
    <t>2. Land converted to Other Land</t>
  </si>
  <si>
    <t>G. Harvested Wood Products</t>
  </si>
  <si>
    <t>H. Other (please specify)</t>
  </si>
  <si>
    <t>2A1</t>
  </si>
  <si>
    <t>of which cement production</t>
  </si>
  <si>
    <t>FM emission/removal</t>
  </si>
  <si>
    <t>FM accounting</t>
  </si>
  <si>
    <t>I alt</t>
  </si>
  <si>
    <t>1A3b i</t>
  </si>
  <si>
    <t>1A3b ii</t>
  </si>
  <si>
    <t>1A3b iii</t>
  </si>
  <si>
    <t>1A3b iv</t>
  </si>
  <si>
    <t>Road transport - Motorcycles and mopeds</t>
  </si>
  <si>
    <t>Road transport - Cars</t>
  </si>
  <si>
    <t>Road transport - Light duty trucks</t>
  </si>
  <si>
    <t>Road transport - Heavy duty trucks and buses</t>
  </si>
  <si>
    <t>3A1a</t>
  </si>
  <si>
    <t>3A1b</t>
  </si>
  <si>
    <t>3A3</t>
  </si>
  <si>
    <t>Enteric fermentation - Swine</t>
  </si>
  <si>
    <t>Enteric fermentation - Dairy cattle</t>
  </si>
  <si>
    <t>Enteric fermentation - Non-dairy cattle</t>
  </si>
  <si>
    <t>Enteric fermentation - Other animals</t>
  </si>
  <si>
    <t>3B1a</t>
  </si>
  <si>
    <t>3B1b</t>
  </si>
  <si>
    <t>3B3</t>
  </si>
  <si>
    <t>Manure management - Dairy cattle</t>
  </si>
  <si>
    <t>Manure management - Non-dairy cattle</t>
  </si>
  <si>
    <t>Manure management - Swine</t>
  </si>
  <si>
    <t>Manure management - Other animals</t>
  </si>
  <si>
    <t>3Da1</t>
  </si>
  <si>
    <t>3Da2</t>
  </si>
  <si>
    <t>3Da3</t>
  </si>
  <si>
    <t>3Da4</t>
  </si>
  <si>
    <t>3Da5</t>
  </si>
  <si>
    <t>3Da6</t>
  </si>
  <si>
    <t>3Db1</t>
  </si>
  <si>
    <t>3Db2</t>
  </si>
  <si>
    <t>Inorganic N fertilizers</t>
  </si>
  <si>
    <t>Organic N fertilizers</t>
  </si>
  <si>
    <t>Urine and dung deposited by grazing animals</t>
  </si>
  <si>
    <t>Crop residues</t>
  </si>
  <si>
    <t xml:space="preserve">Mineralization/immobilization associated with loss/gain of soil organic matter </t>
  </si>
  <si>
    <t>Cultivation of organic soils (i.e. histosols)</t>
  </si>
  <si>
    <t>Atmospheric deposition</t>
  </si>
  <si>
    <t>Nitrogen leaching and run-off</t>
  </si>
  <si>
    <t>4.  Land Use, Land-Use Change, Gg CH4</t>
  </si>
  <si>
    <t>4.  Land Use, Land-Use Change, Gg N2O</t>
  </si>
  <si>
    <t>4.  Land Use, Land-Use Change, Gg CO2e</t>
  </si>
  <si>
    <t xml:space="preserve"> - of which organic soils</t>
  </si>
  <si>
    <t>1A2g vii</t>
  </si>
  <si>
    <t>1A4a i</t>
  </si>
  <si>
    <t>1A4a ii</t>
  </si>
  <si>
    <t>1A4b i</t>
  </si>
  <si>
    <t>1A4b ii</t>
  </si>
  <si>
    <t>1A4c i</t>
  </si>
  <si>
    <t>1A4c ii</t>
  </si>
  <si>
    <t>1A5b i</t>
  </si>
  <si>
    <t>1A5b ii</t>
  </si>
  <si>
    <t>1D1</t>
  </si>
  <si>
    <t>1D2</t>
  </si>
  <si>
    <t>Other industrial processes</t>
  </si>
  <si>
    <t>Other waste</t>
  </si>
  <si>
    <t>Domestic aviation</t>
  </si>
  <si>
    <t>Domestic navigation</t>
  </si>
  <si>
    <t>International aviation</t>
  </si>
  <si>
    <t>International navigation</t>
  </si>
  <si>
    <t>CO2 ETS (ktons)</t>
  </si>
  <si>
    <t>Indirect CO2 (ktons)</t>
  </si>
  <si>
    <t>FM CAP</t>
  </si>
  <si>
    <t>GHG - AR4, kt CO2e</t>
  </si>
  <si>
    <t>IE</t>
  </si>
  <si>
    <t>1A1a x</t>
  </si>
  <si>
    <t>Emissions from waste incineration (included as part of 1A1a above)</t>
  </si>
  <si>
    <r>
      <t>Table 9.1   CO</t>
    </r>
    <r>
      <rPr>
        <vertAlign val="subscript"/>
        <sz val="8.5"/>
        <color theme="1"/>
        <rFont val="Arial"/>
        <family val="2"/>
      </rPr>
      <t>2</t>
    </r>
    <r>
      <rPr>
        <sz val="8.5"/>
        <color theme="1"/>
        <rFont val="Arial"/>
        <family val="2"/>
      </rPr>
      <t xml:space="preserve"> emissions covered by EU ETS.</t>
    </r>
  </si>
  <si>
    <t xml:space="preserve">Total </t>
  </si>
  <si>
    <t xml:space="preserve">Civil Aviation, international </t>
  </si>
  <si>
    <t>NO,IE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</si>
</sst>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"/>
    <numFmt numFmtId="165" formatCode="#,##0.0"/>
    <numFmt numFmtId="166" formatCode="#,##0.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10"/>
      <color rgb="FFFF0000"/>
      <name val="Arial"/>
      <family val="2"/>
    </font>
    <font>
      <sz val="8.5"/>
      <name val="AU Passata"/>
      <family val="2"/>
    </font>
    <font>
      <sz val="8.5"/>
      <color theme="1"/>
      <name val="Arial"/>
      <family val="2"/>
    </font>
    <font>
      <vertAlign val="subscript"/>
      <sz val="8.5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27"/>
        <bgColor indexed="64"/>
      </patternFill>
    </fill>
    <fill>
      <patternFill patternType="solid">
        <fgColor theme="9" tint="0.59999389629810485"/>
        <bgColor indexed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8"/>
      </patternFill>
    </fill>
    <fill>
      <patternFill patternType="solid">
        <fgColor rgb="FFFFFF00"/>
        <bgColor indexed="8"/>
      </patternFill>
    </fill>
    <fill>
      <patternFill patternType="solid">
        <fgColor theme="0" tint="-0.34998626667073579"/>
        <bgColor indexed="8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1" fillId="0" borderId="0"/>
    <xf numFmtId="0" fontId="3" fillId="0" borderId="0"/>
    <xf numFmtId="0" fontId="3" fillId="0" borderId="0"/>
    <xf numFmtId="0" fontId="2" fillId="0" borderId="0" applyNumberFormat="0" applyFont="0" applyFill="0" applyBorder="0" applyProtection="0">
      <alignment horizontal="left" vertical="center" indent="5"/>
    </xf>
    <xf numFmtId="0" fontId="2" fillId="0" borderId="0" applyNumberFormat="0" applyFont="0" applyFill="0" applyBorder="0" applyProtection="0">
      <alignment horizontal="left" vertical="center" indent="2"/>
    </xf>
    <xf numFmtId="0" fontId="3" fillId="0" borderId="0"/>
    <xf numFmtId="0" fontId="8" fillId="0" borderId="2">
      <alignment horizontal="left" vertical="center" wrapText="1" indent="2"/>
    </xf>
    <xf numFmtId="4" fontId="8" fillId="0" borderId="0" applyBorder="0">
      <alignment horizontal="right" vertical="center"/>
    </xf>
    <xf numFmtId="0" fontId="7" fillId="0" borderId="0" applyNumberFormat="0" applyFill="0" applyBorder="0" applyProtection="0">
      <alignment horizontal="left" vertical="center"/>
    </xf>
    <xf numFmtId="4" fontId="8" fillId="4" borderId="1">
      <alignment horizontal="right" vertical="center"/>
    </xf>
    <xf numFmtId="0" fontId="9" fillId="0" borderId="0" applyNumberFormat="0">
      <alignment horizontal="right"/>
    </xf>
    <xf numFmtId="0" fontId="9" fillId="0" borderId="3">
      <alignment horizontal="left" vertical="top" wrapText="1"/>
    </xf>
    <xf numFmtId="0" fontId="1" fillId="0" borderId="4"/>
    <xf numFmtId="0" fontId="10" fillId="0" borderId="0" applyNumberFormat="0" applyFill="0" applyBorder="0" applyAlignment="0" applyProtection="0"/>
    <xf numFmtId="4" fontId="8" fillId="0" borderId="5">
      <alignment horizontal="right" vertical="center"/>
    </xf>
    <xf numFmtId="0" fontId="1" fillId="7" borderId="0" applyNumberFormat="0" applyFont="0" applyBorder="0" applyAlignment="0" applyProtection="0"/>
    <xf numFmtId="0" fontId="8" fillId="7" borderId="1"/>
    <xf numFmtId="0" fontId="8" fillId="0" borderId="0"/>
    <xf numFmtId="9" fontId="1" fillId="0" borderId="0" applyFont="0" applyFill="0" applyBorder="0" applyAlignment="0" applyProtection="0"/>
    <xf numFmtId="0" fontId="11" fillId="0" borderId="0"/>
    <xf numFmtId="43" fontId="13" fillId="0" borderId="0" applyFont="0" applyFill="0" applyBorder="0" applyAlignment="0" applyProtection="0"/>
    <xf numFmtId="0" fontId="14" fillId="10" borderId="7">
      <alignment horizontal="right" vertical="center"/>
    </xf>
    <xf numFmtId="0" fontId="1" fillId="0" borderId="0"/>
  </cellStyleXfs>
  <cellXfs count="237">
    <xf numFmtId="0" fontId="0" fillId="0" borderId="0" xfId="0"/>
    <xf numFmtId="2" fontId="2" fillId="0" borderId="0" xfId="1" applyNumberFormat="1" applyFont="1"/>
    <xf numFmtId="1" fontId="2" fillId="0" borderId="1" xfId="1" applyNumberFormat="1" applyFont="1" applyBorder="1"/>
    <xf numFmtId="0" fontId="2" fillId="2" borderId="1" xfId="1" applyFont="1" applyFill="1" applyBorder="1"/>
    <xf numFmtId="0" fontId="4" fillId="3" borderId="1" xfId="2" applyFont="1" applyFill="1" applyBorder="1" applyAlignment="1">
      <alignment horizontal="left" wrapText="1"/>
    </xf>
    <xf numFmtId="1" fontId="4" fillId="3" borderId="1" xfId="2" applyNumberFormat="1" applyFont="1" applyFill="1" applyBorder="1" applyAlignment="1">
      <alignment horizontal="right" wrapText="1"/>
    </xf>
    <xf numFmtId="0" fontId="2" fillId="0" borderId="1" xfId="1" applyFont="1" applyBorder="1"/>
    <xf numFmtId="0" fontId="2" fillId="0" borderId="0" xfId="1" applyFont="1"/>
    <xf numFmtId="0" fontId="4" fillId="3" borderId="1" xfId="3" applyFont="1" applyFill="1" applyBorder="1" applyAlignment="1">
      <alignment horizontal="left" wrapText="1"/>
    </xf>
    <xf numFmtId="2" fontId="2" fillId="2" borderId="1" xfId="1" applyNumberFormat="1" applyFont="1" applyFill="1" applyBorder="1"/>
    <xf numFmtId="2" fontId="2" fillId="0" borderId="1" xfId="1" applyNumberFormat="1" applyFont="1" applyBorder="1"/>
    <xf numFmtId="2" fontId="2" fillId="0" borderId="1" xfId="1" applyNumberFormat="1" applyFont="1" applyFill="1" applyBorder="1"/>
    <xf numFmtId="1" fontId="2" fillId="0" borderId="1" xfId="1" applyNumberFormat="1" applyFont="1" applyFill="1" applyBorder="1"/>
    <xf numFmtId="0" fontId="2" fillId="0" borderId="0" xfId="1" applyFont="1" applyFill="1"/>
    <xf numFmtId="0" fontId="4" fillId="0" borderId="1" xfId="2" applyFont="1" applyFill="1" applyBorder="1" applyAlignment="1">
      <alignment horizontal="left" wrapText="1"/>
    </xf>
    <xf numFmtId="1" fontId="4" fillId="0" borderId="1" xfId="2" applyNumberFormat="1" applyFont="1" applyFill="1" applyBorder="1" applyAlignment="1">
      <alignment horizontal="right" wrapText="1"/>
    </xf>
    <xf numFmtId="0" fontId="4" fillId="2" borderId="1" xfId="2" applyFont="1" applyFill="1" applyBorder="1" applyAlignment="1">
      <alignment horizontal="left" wrapText="1"/>
    </xf>
    <xf numFmtId="0" fontId="2" fillId="0" borderId="1" xfId="1" applyFont="1" applyBorder="1" applyAlignment="1">
      <alignment wrapText="1"/>
    </xf>
    <xf numFmtId="1" fontId="2" fillId="0" borderId="0" xfId="1" applyNumberFormat="1" applyFont="1" applyBorder="1"/>
    <xf numFmtId="0" fontId="2" fillId="0" borderId="1" xfId="1" applyFont="1" applyBorder="1" applyAlignment="1">
      <alignment horizontal="left"/>
    </xf>
    <xf numFmtId="164" fontId="2" fillId="0" borderId="1" xfId="1" applyNumberFormat="1" applyFont="1" applyBorder="1"/>
    <xf numFmtId="0" fontId="5" fillId="0" borderId="1" xfId="1" applyFont="1" applyBorder="1"/>
    <xf numFmtId="1" fontId="6" fillId="0" borderId="1" xfId="2" applyNumberFormat="1" applyFont="1" applyFill="1" applyBorder="1" applyAlignment="1">
      <alignment horizontal="right" wrapText="1"/>
    </xf>
    <xf numFmtId="0" fontId="5" fillId="0" borderId="0" xfId="1" applyFont="1"/>
    <xf numFmtId="0" fontId="2" fillId="0" borderId="1" xfId="1" applyFont="1" applyFill="1" applyBorder="1"/>
    <xf numFmtId="0" fontId="4" fillId="0" borderId="1" xfId="3" applyFont="1" applyFill="1" applyBorder="1" applyAlignment="1">
      <alignment horizontal="left" wrapText="1"/>
    </xf>
    <xf numFmtId="0" fontId="4" fillId="0" borderId="1" xfId="6" applyFont="1" applyFill="1" applyBorder="1" applyAlignment="1">
      <alignment horizontal="left" wrapText="1"/>
    </xf>
    <xf numFmtId="0" fontId="2" fillId="0" borderId="0" xfId="1" applyFont="1" applyBorder="1"/>
    <xf numFmtId="4" fontId="2" fillId="0" borderId="1" xfId="1" applyNumberFormat="1" applyFont="1" applyBorder="1"/>
    <xf numFmtId="165" fontId="2" fillId="0" borderId="1" xfId="1" applyNumberFormat="1" applyFont="1" applyBorder="1"/>
    <xf numFmtId="2" fontId="1" fillId="0" borderId="0" xfId="1" applyNumberFormat="1" applyFont="1"/>
    <xf numFmtId="1" fontId="12" fillId="0" borderId="1" xfId="1" applyNumberFormat="1" applyFont="1" applyFill="1" applyBorder="1"/>
    <xf numFmtId="165" fontId="1" fillId="0" borderId="1" xfId="1" applyNumberFormat="1" applyFont="1" applyBorder="1"/>
    <xf numFmtId="1" fontId="4" fillId="5" borderId="1" xfId="2" applyNumberFormat="1" applyFont="1" applyFill="1" applyBorder="1" applyAlignment="1" applyProtection="1">
      <alignment horizontal="right" wrapText="1"/>
      <protection locked="0"/>
    </xf>
    <xf numFmtId="0" fontId="2" fillId="0" borderId="1" xfId="1" applyFont="1" applyBorder="1" applyProtection="1">
      <protection locked="0"/>
    </xf>
    <xf numFmtId="1" fontId="2" fillId="0" borderId="1" xfId="1" applyNumberFormat="1" applyFont="1" applyBorder="1" applyProtection="1">
      <protection locked="0"/>
    </xf>
    <xf numFmtId="1" fontId="2" fillId="0" borderId="1" xfId="1" applyNumberFormat="1" applyFont="1" applyFill="1" applyBorder="1" applyProtection="1">
      <protection locked="0"/>
    </xf>
    <xf numFmtId="1" fontId="4" fillId="0" borderId="1" xfId="2" applyNumberFormat="1" applyFont="1" applyFill="1" applyBorder="1" applyAlignment="1" applyProtection="1">
      <alignment horizontal="right" wrapText="1"/>
      <protection locked="0"/>
    </xf>
    <xf numFmtId="1" fontId="2" fillId="6" borderId="1" xfId="1" applyNumberFormat="1" applyFont="1" applyFill="1" applyBorder="1" applyProtection="1">
      <protection locked="0"/>
    </xf>
    <xf numFmtId="2" fontId="2" fillId="6" borderId="1" xfId="1" applyNumberFormat="1" applyFont="1" applyFill="1" applyBorder="1" applyProtection="1">
      <protection locked="0"/>
    </xf>
    <xf numFmtId="3" fontId="2" fillId="6" borderId="1" xfId="1" applyNumberFormat="1" applyFont="1" applyFill="1" applyBorder="1" applyProtection="1">
      <protection locked="0"/>
    </xf>
    <xf numFmtId="1" fontId="2" fillId="9" borderId="1" xfId="1" applyNumberFormat="1" applyFont="1" applyFill="1" applyBorder="1" applyProtection="1">
      <protection locked="0"/>
    </xf>
    <xf numFmtId="4" fontId="2" fillId="6" borderId="1" xfId="1" applyNumberFormat="1" applyFont="1" applyFill="1" applyBorder="1" applyProtection="1">
      <protection locked="0"/>
    </xf>
    <xf numFmtId="1" fontId="1" fillId="9" borderId="1" xfId="1" applyNumberFormat="1" applyFont="1" applyFill="1" applyBorder="1" applyProtection="1">
      <protection locked="0"/>
    </xf>
    <xf numFmtId="1" fontId="1" fillId="6" borderId="1" xfId="1" applyNumberFormat="1" applyFont="1" applyFill="1" applyBorder="1" applyProtection="1">
      <protection locked="0"/>
    </xf>
    <xf numFmtId="1" fontId="6" fillId="6" borderId="1" xfId="2" applyNumberFormat="1" applyFont="1" applyFill="1" applyBorder="1" applyAlignment="1" applyProtection="1">
      <alignment horizontal="right" wrapText="1"/>
      <protection locked="0"/>
    </xf>
    <xf numFmtId="1" fontId="6" fillId="0" borderId="1" xfId="2" applyNumberFormat="1" applyFont="1" applyFill="1" applyBorder="1" applyAlignment="1" applyProtection="1">
      <alignment horizontal="right" wrapText="1"/>
      <protection locked="0"/>
    </xf>
    <xf numFmtId="0" fontId="5" fillId="0" borderId="7" xfId="1" applyFont="1" applyBorder="1"/>
    <xf numFmtId="1" fontId="6" fillId="0" borderId="7" xfId="2" applyNumberFormat="1" applyFont="1" applyFill="1" applyBorder="1" applyAlignment="1">
      <alignment horizontal="right" wrapText="1"/>
    </xf>
    <xf numFmtId="1" fontId="6" fillId="6" borderId="7" xfId="2" applyNumberFormat="1" applyFont="1" applyFill="1" applyBorder="1" applyAlignment="1" applyProtection="1">
      <alignment horizontal="right" wrapText="1"/>
      <protection locked="0"/>
    </xf>
    <xf numFmtId="0" fontId="12" fillId="0" borderId="0" xfId="2" applyFont="1" applyFill="1" applyBorder="1" applyAlignment="1">
      <alignment wrapText="1"/>
    </xf>
    <xf numFmtId="2" fontId="2" fillId="2" borderId="7" xfId="1" applyNumberFormat="1" applyFont="1" applyFill="1" applyBorder="1"/>
    <xf numFmtId="2" fontId="1" fillId="2" borderId="7" xfId="1" applyNumberFormat="1" applyFont="1" applyFill="1" applyBorder="1"/>
    <xf numFmtId="1" fontId="4" fillId="5" borderId="7" xfId="2" applyNumberFormat="1" applyFont="1" applyFill="1" applyBorder="1" applyAlignment="1" applyProtection="1">
      <alignment horizontal="right" wrapText="1"/>
      <protection locked="0"/>
    </xf>
    <xf numFmtId="2" fontId="2" fillId="0" borderId="7" xfId="1" applyNumberFormat="1" applyFont="1" applyBorder="1"/>
    <xf numFmtId="0" fontId="2" fillId="0" borderId="7" xfId="1" applyFont="1" applyBorder="1"/>
    <xf numFmtId="2" fontId="1" fillId="0" borderId="7" xfId="1" applyNumberFormat="1" applyFont="1" applyFill="1" applyBorder="1"/>
    <xf numFmtId="0" fontId="2" fillId="0" borderId="7" xfId="1" applyFont="1" applyBorder="1" applyAlignment="1">
      <alignment wrapText="1"/>
    </xf>
    <xf numFmtId="1" fontId="2" fillId="9" borderId="7" xfId="1" applyNumberFormat="1" applyFont="1" applyFill="1" applyBorder="1" applyProtection="1">
      <protection locked="0"/>
    </xf>
    <xf numFmtId="0" fontId="2" fillId="12" borderId="0" xfId="1" applyFont="1" applyFill="1"/>
    <xf numFmtId="1" fontId="2" fillId="12" borderId="1" xfId="1" applyNumberFormat="1" applyFont="1" applyFill="1" applyBorder="1"/>
    <xf numFmtId="0" fontId="2" fillId="12" borderId="1" xfId="1" applyFont="1" applyFill="1" applyBorder="1"/>
    <xf numFmtId="0" fontId="2" fillId="12" borderId="7" xfId="1" applyFont="1" applyFill="1" applyBorder="1"/>
    <xf numFmtId="4" fontId="1" fillId="12" borderId="1" xfId="1" applyNumberFormat="1" applyFont="1" applyFill="1" applyBorder="1"/>
    <xf numFmtId="3" fontId="1" fillId="12" borderId="1" xfId="1" applyNumberFormat="1" applyFont="1" applyFill="1" applyBorder="1"/>
    <xf numFmtId="1" fontId="6" fillId="12" borderId="1" xfId="2" applyNumberFormat="1" applyFont="1" applyFill="1" applyBorder="1" applyAlignment="1">
      <alignment horizontal="right" wrapText="1"/>
    </xf>
    <xf numFmtId="1" fontId="6" fillId="12" borderId="7" xfId="2" applyNumberFormat="1" applyFont="1" applyFill="1" applyBorder="1" applyAlignment="1">
      <alignment horizontal="right" wrapText="1"/>
    </xf>
    <xf numFmtId="1" fontId="12" fillId="12" borderId="1" xfId="1" applyNumberFormat="1" applyFont="1" applyFill="1" applyBorder="1"/>
    <xf numFmtId="164" fontId="2" fillId="13" borderId="1" xfId="1" applyNumberFormat="1" applyFont="1" applyFill="1" applyBorder="1"/>
    <xf numFmtId="165" fontId="1" fillId="13" borderId="1" xfId="1" applyNumberFormat="1" applyFont="1" applyFill="1" applyBorder="1"/>
    <xf numFmtId="4" fontId="2" fillId="13" borderId="1" xfId="1" applyNumberFormat="1" applyFont="1" applyFill="1" applyBorder="1"/>
    <xf numFmtId="2" fontId="1" fillId="13" borderId="1" xfId="1" applyNumberFormat="1" applyFont="1" applyFill="1" applyBorder="1"/>
    <xf numFmtId="1" fontId="1" fillId="0" borderId="1" xfId="20" applyNumberFormat="1" applyFont="1" applyBorder="1" applyProtection="1">
      <protection locked="0"/>
    </xf>
    <xf numFmtId="1" fontId="1" fillId="0" borderId="7" xfId="20" applyNumberFormat="1" applyFont="1" applyBorder="1" applyProtection="1">
      <protection locked="0"/>
    </xf>
    <xf numFmtId="1" fontId="1" fillId="0" borderId="0" xfId="20" applyNumberFormat="1" applyFont="1" applyProtection="1">
      <protection locked="0"/>
    </xf>
    <xf numFmtId="0" fontId="1" fillId="2" borderId="1" xfId="20" applyFont="1" applyFill="1" applyBorder="1" applyProtection="1">
      <protection locked="0"/>
    </xf>
    <xf numFmtId="0" fontId="4" fillId="3" borderId="1" xfId="2" applyFont="1" applyFill="1" applyBorder="1" applyAlignment="1" applyProtection="1">
      <alignment horizontal="left" wrapText="1"/>
      <protection locked="0"/>
    </xf>
    <xf numFmtId="164" fontId="4" fillId="3" borderId="1" xfId="2" applyNumberFormat="1" applyFont="1" applyFill="1" applyBorder="1" applyAlignment="1" applyProtection="1">
      <alignment horizontal="right" wrapText="1"/>
      <protection locked="0"/>
    </xf>
    <xf numFmtId="2" fontId="1" fillId="0" borderId="0" xfId="20" applyNumberFormat="1" applyFont="1" applyProtection="1">
      <protection locked="0"/>
    </xf>
    <xf numFmtId="0" fontId="1" fillId="0" borderId="0" xfId="20" applyFont="1" applyProtection="1">
      <protection locked="0"/>
    </xf>
    <xf numFmtId="164" fontId="1" fillId="0" borderId="0" xfId="20" applyNumberFormat="1" applyFont="1" applyProtection="1">
      <protection locked="0"/>
    </xf>
    <xf numFmtId="1" fontId="5" fillId="0" borderId="1" xfId="20" applyNumberFormat="1" applyFont="1" applyBorder="1" applyProtection="1">
      <protection locked="0"/>
    </xf>
    <xf numFmtId="0" fontId="5" fillId="2" borderId="1" xfId="20" applyFont="1" applyFill="1" applyBorder="1" applyProtection="1">
      <protection locked="0"/>
    </xf>
    <xf numFmtId="164" fontId="4" fillId="3" borderId="1" xfId="2" applyNumberFormat="1" applyFont="1" applyFill="1" applyBorder="1" applyAlignment="1" applyProtection="1">
      <alignment horizontal="right" wrapText="1"/>
    </xf>
    <xf numFmtId="0" fontId="4" fillId="11" borderId="7" xfId="2" applyFont="1" applyFill="1" applyBorder="1" applyAlignment="1" applyProtection="1">
      <alignment horizontal="left" wrapText="1"/>
    </xf>
    <xf numFmtId="164" fontId="4" fillId="3" borderId="7" xfId="2" applyNumberFormat="1" applyFont="1" applyFill="1" applyBorder="1" applyAlignment="1" applyProtection="1">
      <alignment horizontal="right" wrapText="1"/>
    </xf>
    <xf numFmtId="2" fontId="2" fillId="0" borderId="0" xfId="1" applyNumberFormat="1" applyFont="1" applyProtection="1"/>
    <xf numFmtId="2" fontId="2" fillId="0" borderId="0" xfId="1" applyNumberFormat="1" applyFont="1" applyFill="1" applyProtection="1"/>
    <xf numFmtId="1" fontId="2" fillId="0" borderId="1" xfId="1" applyNumberFormat="1" applyFont="1" applyBorder="1" applyProtection="1"/>
    <xf numFmtId="1" fontId="2" fillId="0" borderId="1" xfId="1" applyNumberFormat="1" applyFont="1" applyFill="1" applyBorder="1" applyProtection="1"/>
    <xf numFmtId="1" fontId="2" fillId="0" borderId="0" xfId="1" applyNumberFormat="1" applyFont="1" applyProtection="1"/>
    <xf numFmtId="0" fontId="2" fillId="2" borderId="1" xfId="1" applyFont="1" applyFill="1" applyBorder="1" applyProtection="1"/>
    <xf numFmtId="0" fontId="4" fillId="3" borderId="1" xfId="2" applyFont="1" applyFill="1" applyBorder="1" applyAlignment="1" applyProtection="1">
      <alignment horizontal="left" wrapText="1"/>
    </xf>
    <xf numFmtId="1" fontId="4" fillId="3" borderId="1" xfId="2" applyNumberFormat="1" applyFont="1" applyFill="1" applyBorder="1" applyAlignment="1" applyProtection="1">
      <alignment horizontal="right" wrapText="1"/>
    </xf>
    <xf numFmtId="0" fontId="2" fillId="0" borderId="1" xfId="1" applyFont="1" applyBorder="1" applyProtection="1"/>
    <xf numFmtId="0" fontId="2" fillId="0" borderId="0" xfId="1" applyFont="1" applyProtection="1"/>
    <xf numFmtId="0" fontId="4" fillId="3" borderId="1" xfId="3" applyFont="1" applyFill="1" applyBorder="1" applyAlignment="1" applyProtection="1">
      <alignment horizontal="left" wrapText="1"/>
    </xf>
    <xf numFmtId="2" fontId="2" fillId="2" borderId="1" xfId="1" applyNumberFormat="1" applyFont="1" applyFill="1" applyBorder="1" applyProtection="1"/>
    <xf numFmtId="2" fontId="2" fillId="0" borderId="1" xfId="1" applyNumberFormat="1" applyFont="1" applyBorder="1" applyProtection="1"/>
    <xf numFmtId="2" fontId="2" fillId="0" borderId="1" xfId="1" applyNumberFormat="1" applyFont="1" applyFill="1" applyBorder="1" applyProtection="1"/>
    <xf numFmtId="0" fontId="2" fillId="0" borderId="0" xfId="1" applyFont="1" applyFill="1" applyProtection="1"/>
    <xf numFmtId="2" fontId="1" fillId="2" borderId="7" xfId="1" applyNumberFormat="1" applyFont="1" applyFill="1" applyBorder="1" applyProtection="1"/>
    <xf numFmtId="1" fontId="4" fillId="3" borderId="7" xfId="2" applyNumberFormat="1" applyFont="1" applyFill="1" applyBorder="1" applyAlignment="1" applyProtection="1">
      <alignment horizontal="right" wrapText="1"/>
    </xf>
    <xf numFmtId="0" fontId="4" fillId="0" borderId="1" xfId="2" applyFont="1" applyFill="1" applyBorder="1" applyAlignment="1" applyProtection="1">
      <alignment horizontal="left" wrapText="1"/>
    </xf>
    <xf numFmtId="1" fontId="4" fillId="0" borderId="1" xfId="2" applyNumberFormat="1" applyFont="1" applyFill="1" applyBorder="1" applyAlignment="1" applyProtection="1">
      <alignment horizontal="right" wrapText="1"/>
    </xf>
    <xf numFmtId="0" fontId="4" fillId="2" borderId="1" xfId="2" applyFont="1" applyFill="1" applyBorder="1" applyAlignment="1" applyProtection="1">
      <alignment horizontal="left" wrapText="1"/>
    </xf>
    <xf numFmtId="0" fontId="2" fillId="0" borderId="1" xfId="1" applyFont="1" applyFill="1" applyBorder="1" applyProtection="1"/>
    <xf numFmtId="0" fontId="2" fillId="0" borderId="1" xfId="1" applyFont="1" applyBorder="1" applyAlignment="1" applyProtection="1">
      <alignment wrapText="1"/>
    </xf>
    <xf numFmtId="0" fontId="1" fillId="0" borderId="7" xfId="1" applyFont="1" applyBorder="1" applyProtection="1"/>
    <xf numFmtId="0" fontId="1" fillId="0" borderId="7" xfId="1" applyFont="1" applyBorder="1" applyAlignment="1" applyProtection="1">
      <alignment wrapText="1"/>
    </xf>
    <xf numFmtId="1" fontId="2" fillId="0" borderId="7" xfId="1" applyNumberFormat="1" applyFont="1" applyBorder="1" applyProtection="1"/>
    <xf numFmtId="1" fontId="2" fillId="9" borderId="1" xfId="1" applyNumberFormat="1" applyFont="1" applyFill="1" applyBorder="1" applyProtection="1"/>
    <xf numFmtId="0" fontId="2" fillId="0" borderId="1" xfId="1" applyFont="1" applyBorder="1" applyAlignment="1" applyProtection="1">
      <alignment horizontal="left"/>
    </xf>
    <xf numFmtId="164" fontId="2" fillId="9" borderId="1" xfId="1" applyNumberFormat="1" applyFont="1" applyFill="1" applyBorder="1" applyProtection="1"/>
    <xf numFmtId="0" fontId="5" fillId="0" borderId="1" xfId="1" applyFont="1" applyBorder="1" applyProtection="1"/>
    <xf numFmtId="1" fontId="6" fillId="0" borderId="1" xfId="2" applyNumberFormat="1" applyFont="1" applyFill="1" applyBorder="1" applyAlignment="1" applyProtection="1">
      <alignment horizontal="right" wrapText="1"/>
    </xf>
    <xf numFmtId="0" fontId="5" fillId="0" borderId="0" xfId="1" applyFont="1" applyProtection="1"/>
    <xf numFmtId="0" fontId="5" fillId="0" borderId="7" xfId="1" applyFont="1" applyBorder="1" applyProtection="1"/>
    <xf numFmtId="1" fontId="6" fillId="0" borderId="7" xfId="2" applyNumberFormat="1" applyFont="1" applyFill="1" applyBorder="1" applyAlignment="1" applyProtection="1">
      <alignment horizontal="right" wrapText="1"/>
    </xf>
    <xf numFmtId="1" fontId="2" fillId="2" borderId="1" xfId="1" applyNumberFormat="1" applyFont="1" applyFill="1" applyBorder="1" applyProtection="1"/>
    <xf numFmtId="2" fontId="1" fillId="0" borderId="0" xfId="1" applyNumberFormat="1" applyFont="1" applyProtection="1"/>
    <xf numFmtId="0" fontId="4" fillId="0" borderId="1" xfId="3" applyFont="1" applyFill="1" applyBorder="1" applyAlignment="1" applyProtection="1">
      <alignment horizontal="left" wrapText="1"/>
    </xf>
    <xf numFmtId="2" fontId="2" fillId="2" borderId="7" xfId="1" applyNumberFormat="1" applyFont="1" applyFill="1" applyBorder="1" applyProtection="1"/>
    <xf numFmtId="0" fontId="2" fillId="2" borderId="1" xfId="1" applyFont="1" applyFill="1" applyBorder="1" applyAlignment="1" applyProtection="1">
      <alignment wrapText="1"/>
    </xf>
    <xf numFmtId="0" fontId="2" fillId="0" borderId="7" xfId="1" applyFont="1" applyBorder="1" applyProtection="1"/>
    <xf numFmtId="0" fontId="2" fillId="0" borderId="7" xfId="1" applyFont="1" applyBorder="1" applyAlignment="1" applyProtection="1">
      <alignment wrapText="1"/>
    </xf>
    <xf numFmtId="1" fontId="2" fillId="9" borderId="7" xfId="1" applyNumberFormat="1" applyFont="1" applyFill="1" applyBorder="1" applyProtection="1"/>
    <xf numFmtId="1" fontId="1" fillId="0" borderId="1" xfId="1" applyNumberFormat="1" applyFont="1" applyFill="1" applyBorder="1" applyProtection="1"/>
    <xf numFmtId="0" fontId="4" fillId="3" borderId="1" xfId="6" applyFont="1" applyFill="1" applyBorder="1" applyAlignment="1" applyProtection="1">
      <alignment horizontal="left" wrapText="1"/>
    </xf>
    <xf numFmtId="0" fontId="4" fillId="0" borderId="1" xfId="6" applyFont="1" applyFill="1" applyBorder="1" applyAlignment="1" applyProtection="1">
      <alignment horizontal="left" wrapText="1"/>
    </xf>
    <xf numFmtId="1" fontId="1" fillId="9" borderId="1" xfId="1" applyNumberFormat="1" applyFont="1" applyFill="1" applyBorder="1" applyProtection="1"/>
    <xf numFmtId="0" fontId="2" fillId="0" borderId="0" xfId="1" applyFont="1" applyBorder="1" applyProtection="1"/>
    <xf numFmtId="2" fontId="2" fillId="0" borderId="0" xfId="1" applyNumberFormat="1" applyFont="1" applyBorder="1" applyProtection="1"/>
    <xf numFmtId="0" fontId="5" fillId="0" borderId="7" xfId="1" applyFont="1" applyFill="1" applyBorder="1" applyProtection="1"/>
    <xf numFmtId="1" fontId="6" fillId="0" borderId="7" xfId="2" applyNumberFormat="1" applyFont="1" applyFill="1" applyBorder="1" applyAlignment="1" applyProtection="1">
      <alignment horizontal="right" wrapText="1"/>
      <protection locked="0"/>
    </xf>
    <xf numFmtId="0" fontId="5" fillId="0" borderId="0" xfId="1" applyFont="1" applyFill="1" applyProtection="1"/>
    <xf numFmtId="0" fontId="4" fillId="3" borderId="1" xfId="2" applyFont="1" applyFill="1" applyBorder="1" applyAlignment="1" applyProtection="1">
      <alignment wrapText="1"/>
    </xf>
    <xf numFmtId="164" fontId="4" fillId="14" borderId="1" xfId="2" applyNumberFormat="1" applyFont="1" applyFill="1" applyBorder="1" applyAlignment="1" applyProtection="1">
      <alignment horizontal="right" wrapText="1"/>
      <protection locked="0"/>
    </xf>
    <xf numFmtId="2" fontId="4" fillId="15" borderId="1" xfId="2" applyNumberFormat="1" applyFont="1" applyFill="1" applyBorder="1" applyAlignment="1" applyProtection="1">
      <alignment horizontal="right" wrapText="1"/>
      <protection locked="0"/>
    </xf>
    <xf numFmtId="1" fontId="1" fillId="0" borderId="7" xfId="1" applyNumberFormat="1" applyFont="1" applyBorder="1" applyProtection="1">
      <protection locked="0"/>
    </xf>
    <xf numFmtId="1" fontId="1" fillId="0" borderId="7" xfId="1" applyNumberFormat="1" applyFont="1" applyFill="1" applyBorder="1" applyProtection="1">
      <protection locked="0"/>
    </xf>
    <xf numFmtId="0" fontId="1" fillId="0" borderId="0" xfId="1" applyFont="1" applyProtection="1">
      <protection locked="0"/>
    </xf>
    <xf numFmtId="0" fontId="1" fillId="0" borderId="7" xfId="1" applyFont="1" applyBorder="1" applyProtection="1">
      <protection locked="0"/>
    </xf>
    <xf numFmtId="164" fontId="4" fillId="15" borderId="1" xfId="2" applyNumberFormat="1" applyFont="1" applyFill="1" applyBorder="1" applyAlignment="1" applyProtection="1">
      <alignment horizontal="right" wrapText="1"/>
    </xf>
    <xf numFmtId="1" fontId="1" fillId="0" borderId="1" xfId="20" applyNumberFormat="1" applyFont="1" applyBorder="1" applyAlignment="1" applyProtection="1">
      <alignment horizontal="center"/>
      <protection locked="0"/>
    </xf>
    <xf numFmtId="1" fontId="4" fillId="3" borderId="7" xfId="2" applyNumberFormat="1" applyFont="1" applyFill="1" applyBorder="1" applyAlignment="1">
      <alignment horizontal="right" wrapText="1"/>
    </xf>
    <xf numFmtId="1" fontId="4" fillId="0" borderId="7" xfId="2" applyNumberFormat="1" applyFont="1" applyFill="1" applyBorder="1" applyAlignment="1">
      <alignment horizontal="right" wrapText="1"/>
    </xf>
    <xf numFmtId="164" fontId="4" fillId="15" borderId="1" xfId="2" applyNumberFormat="1" applyFont="1" applyFill="1" applyBorder="1" applyAlignment="1" applyProtection="1">
      <alignment horizontal="right" wrapText="1"/>
      <protection locked="0"/>
    </xf>
    <xf numFmtId="0" fontId="2" fillId="0" borderId="7" xfId="1" applyFont="1" applyFill="1" applyBorder="1"/>
    <xf numFmtId="4" fontId="2" fillId="0" borderId="1" xfId="1" applyNumberFormat="1" applyFont="1" applyFill="1" applyBorder="1"/>
    <xf numFmtId="1" fontId="1" fillId="0" borderId="1" xfId="1" applyNumberFormat="1" applyFont="1" applyFill="1" applyBorder="1"/>
    <xf numFmtId="1" fontId="2" fillId="0" borderId="0" xfId="1" applyNumberFormat="1" applyFont="1" applyFill="1" applyBorder="1"/>
    <xf numFmtId="0" fontId="2" fillId="0" borderId="0" xfId="1" applyFont="1" applyFill="1" applyBorder="1"/>
    <xf numFmtId="1" fontId="2" fillId="0" borderId="0" xfId="1" applyNumberFormat="1" applyFont="1" applyFill="1"/>
    <xf numFmtId="165" fontId="1" fillId="0" borderId="1" xfId="1" applyNumberFormat="1" applyFont="1" applyFill="1" applyBorder="1"/>
    <xf numFmtId="164" fontId="2" fillId="0" borderId="1" xfId="1" applyNumberFormat="1" applyFont="1" applyFill="1" applyBorder="1"/>
    <xf numFmtId="2" fontId="1" fillId="2" borderId="1" xfId="1" applyNumberFormat="1" applyFont="1" applyFill="1" applyBorder="1" applyProtection="1"/>
    <xf numFmtId="0" fontId="1" fillId="0" borderId="1" xfId="1" applyFont="1" applyBorder="1" applyProtection="1"/>
    <xf numFmtId="1" fontId="2" fillId="0" borderId="7" xfId="1" applyNumberFormat="1" applyFont="1" applyFill="1" applyBorder="1" applyProtection="1"/>
    <xf numFmtId="0" fontId="1" fillId="0" borderId="7" xfId="1" applyFont="1" applyBorder="1"/>
    <xf numFmtId="1" fontId="4" fillId="16" borderId="1" xfId="2" applyNumberFormat="1" applyFont="1" applyFill="1" applyBorder="1" applyAlignment="1" applyProtection="1">
      <alignment horizontal="right" wrapText="1"/>
    </xf>
    <xf numFmtId="1" fontId="4" fillId="16" borderId="7" xfId="2" applyNumberFormat="1" applyFont="1" applyFill="1" applyBorder="1" applyAlignment="1" applyProtection="1">
      <alignment horizontal="right" wrapText="1"/>
    </xf>
    <xf numFmtId="49" fontId="1" fillId="0" borderId="0" xfId="23" applyNumberFormat="1" applyFont="1" applyProtection="1"/>
    <xf numFmtId="1" fontId="1" fillId="0" borderId="1" xfId="23" applyNumberFormat="1" applyFont="1" applyBorder="1" applyProtection="1"/>
    <xf numFmtId="2" fontId="12" fillId="0" borderId="0" xfId="23" applyNumberFormat="1" applyFont="1" applyFill="1" applyBorder="1"/>
    <xf numFmtId="1" fontId="12" fillId="0" borderId="0" xfId="23" applyNumberFormat="1" applyFont="1" applyFill="1" applyBorder="1"/>
    <xf numFmtId="49" fontId="1" fillId="2" borderId="1" xfId="23" applyNumberFormat="1" applyFont="1" applyFill="1" applyBorder="1" applyProtection="1"/>
    <xf numFmtId="164" fontId="4" fillId="3" borderId="1" xfId="2" applyNumberFormat="1" applyFont="1" applyFill="1" applyBorder="1" applyAlignment="1" applyProtection="1">
      <alignment wrapText="1"/>
    </xf>
    <xf numFmtId="164" fontId="4" fillId="15" borderId="1" xfId="2" applyNumberFormat="1" applyFont="1" applyFill="1" applyBorder="1" applyAlignment="1" applyProtection="1">
      <alignment wrapText="1"/>
    </xf>
    <xf numFmtId="2" fontId="4" fillId="3" borderId="1" xfId="2" applyNumberFormat="1" applyFont="1" applyFill="1" applyBorder="1" applyAlignment="1" applyProtection="1">
      <alignment wrapText="1"/>
    </xf>
    <xf numFmtId="2" fontId="4" fillId="3" borderId="1" xfId="2" applyNumberFormat="1" applyFont="1" applyFill="1" applyBorder="1" applyAlignment="1" applyProtection="1">
      <alignment horizontal="left" wrapText="1"/>
    </xf>
    <xf numFmtId="0" fontId="1" fillId="0" borderId="1" xfId="23" applyFont="1" applyBorder="1" applyProtection="1"/>
    <xf numFmtId="0" fontId="5" fillId="0" borderId="1" xfId="23" applyFont="1" applyBorder="1" applyProtection="1"/>
    <xf numFmtId="0" fontId="15" fillId="0" borderId="0" xfId="23" applyFont="1" applyFill="1" applyBorder="1"/>
    <xf numFmtId="0" fontId="12" fillId="0" borderId="0" xfId="23" applyFont="1" applyFill="1" applyBorder="1"/>
    <xf numFmtId="49" fontId="1" fillId="0" borderId="0" xfId="23" applyNumberFormat="1" applyFont="1"/>
    <xf numFmtId="0" fontId="1" fillId="0" borderId="0" xfId="23" applyFont="1"/>
    <xf numFmtId="0" fontId="1" fillId="2" borderId="1" xfId="1" applyFont="1" applyFill="1" applyBorder="1" applyProtection="1"/>
    <xf numFmtId="0" fontId="1" fillId="0" borderId="1" xfId="1" applyFont="1" applyBorder="1" applyAlignment="1" applyProtection="1">
      <alignment wrapText="1"/>
    </xf>
    <xf numFmtId="2" fontId="1" fillId="0" borderId="0" xfId="1" applyNumberFormat="1" applyFont="1" applyFill="1" applyProtection="1"/>
    <xf numFmtId="1" fontId="1" fillId="0" borderId="1" xfId="1" applyNumberFormat="1" applyFont="1" applyBorder="1" applyProtection="1"/>
    <xf numFmtId="1" fontId="1" fillId="0" borderId="0" xfId="1" applyNumberFormat="1" applyFont="1" applyProtection="1"/>
    <xf numFmtId="0" fontId="1" fillId="0" borderId="1" xfId="1" applyFont="1" applyBorder="1" applyProtection="1">
      <protection locked="0"/>
    </xf>
    <xf numFmtId="0" fontId="1" fillId="0" borderId="0" xfId="1" applyFont="1" applyProtection="1"/>
    <xf numFmtId="2" fontId="1" fillId="0" borderId="1" xfId="1" applyNumberFormat="1" applyFont="1" applyBorder="1" applyProtection="1"/>
    <xf numFmtId="1" fontId="1" fillId="0" borderId="1" xfId="1" applyNumberFormat="1" applyFont="1" applyBorder="1" applyProtection="1">
      <protection locked="0"/>
    </xf>
    <xf numFmtId="1" fontId="4" fillId="17" borderId="1" xfId="2" applyNumberFormat="1" applyFont="1" applyFill="1" applyBorder="1" applyAlignment="1" applyProtection="1">
      <alignment horizontal="right" wrapText="1"/>
    </xf>
    <xf numFmtId="1" fontId="4" fillId="17" borderId="1" xfId="2" applyNumberFormat="1" applyFont="1" applyFill="1" applyBorder="1" applyAlignment="1" applyProtection="1">
      <alignment horizontal="right" wrapText="1"/>
      <protection locked="0"/>
    </xf>
    <xf numFmtId="2" fontId="1" fillId="0" borderId="1" xfId="1" applyNumberFormat="1" applyFont="1" applyFill="1" applyBorder="1" applyProtection="1"/>
    <xf numFmtId="1" fontId="1" fillId="0" borderId="1" xfId="1" applyNumberFormat="1" applyFont="1" applyFill="1" applyBorder="1" applyProtection="1">
      <protection locked="0"/>
    </xf>
    <xf numFmtId="0" fontId="1" fillId="0" borderId="0" xfId="1" applyFont="1" applyFill="1" applyProtection="1"/>
    <xf numFmtId="2" fontId="1" fillId="9" borderId="1" xfId="1" applyNumberFormat="1" applyFont="1" applyFill="1" applyBorder="1" applyProtection="1"/>
    <xf numFmtId="2" fontId="1" fillId="9" borderId="1" xfId="1" applyNumberFormat="1" applyFont="1" applyFill="1" applyBorder="1" applyProtection="1">
      <protection locked="0"/>
    </xf>
    <xf numFmtId="3" fontId="1" fillId="9" borderId="1" xfId="1" applyNumberFormat="1" applyFont="1" applyFill="1" applyBorder="1" applyProtection="1">
      <protection locked="0"/>
    </xf>
    <xf numFmtId="4" fontId="1" fillId="9" borderId="1" xfId="1" applyNumberFormat="1" applyFont="1" applyFill="1" applyBorder="1" applyProtection="1">
      <protection locked="0"/>
    </xf>
    <xf numFmtId="0" fontId="1" fillId="0" borderId="1" xfId="1" applyFont="1" applyBorder="1" applyAlignment="1" applyProtection="1">
      <alignment horizontal="left"/>
    </xf>
    <xf numFmtId="164" fontId="1" fillId="9" borderId="1" xfId="1" applyNumberFormat="1" applyFont="1" applyFill="1" applyBorder="1" applyProtection="1"/>
    <xf numFmtId="1" fontId="1" fillId="2" borderId="1" xfId="1" applyNumberFormat="1" applyFont="1" applyFill="1" applyBorder="1" applyProtection="1"/>
    <xf numFmtId="164" fontId="4" fillId="14" borderId="7" xfId="2" applyNumberFormat="1" applyFont="1" applyFill="1" applyBorder="1" applyAlignment="1" applyProtection="1">
      <alignment horizontal="right" wrapText="1"/>
      <protection locked="0"/>
    </xf>
    <xf numFmtId="0" fontId="1" fillId="0" borderId="0" xfId="0" applyFont="1"/>
    <xf numFmtId="166" fontId="0" fillId="0" borderId="0" xfId="0" applyNumberFormat="1"/>
    <xf numFmtId="0" fontId="16" fillId="0" borderId="0" xfId="0" applyFont="1"/>
    <xf numFmtId="0" fontId="16" fillId="0" borderId="0" xfId="0" applyFont="1" applyAlignment="1">
      <alignment wrapText="1"/>
    </xf>
    <xf numFmtId="164" fontId="4" fillId="3" borderId="7" xfId="2" applyNumberFormat="1" applyFont="1" applyFill="1" applyBorder="1" applyAlignment="1" applyProtection="1">
      <alignment wrapText="1"/>
    </xf>
    <xf numFmtId="164" fontId="16" fillId="0" borderId="0" xfId="0" applyNumberFormat="1" applyFont="1" applyAlignment="1">
      <alignment wrapText="1"/>
    </xf>
    <xf numFmtId="164" fontId="0" fillId="0" borderId="0" xfId="0" applyNumberFormat="1" applyAlignment="1"/>
    <xf numFmtId="164" fontId="1" fillId="0" borderId="0" xfId="0" applyNumberFormat="1" applyFont="1" applyAlignment="1"/>
    <xf numFmtId="164" fontId="16" fillId="0" borderId="0" xfId="0" applyNumberFormat="1" applyFont="1" applyAlignment="1"/>
    <xf numFmtId="164" fontId="2" fillId="0" borderId="1" xfId="1" applyNumberFormat="1" applyFont="1" applyBorder="1" applyProtection="1"/>
    <xf numFmtId="164" fontId="2" fillId="6" borderId="1" xfId="1" applyNumberFormat="1" applyFont="1" applyFill="1" applyBorder="1" applyProtection="1">
      <protection locked="0"/>
    </xf>
    <xf numFmtId="2" fontId="1" fillId="0" borderId="1" xfId="1" applyNumberFormat="1" applyFont="1" applyFill="1" applyBorder="1"/>
    <xf numFmtId="164" fontId="1" fillId="0" borderId="1" xfId="1" applyNumberFormat="1" applyFont="1" applyFill="1" applyBorder="1"/>
    <xf numFmtId="1" fontId="5" fillId="0" borderId="7" xfId="2" applyNumberFormat="1" applyFont="1" applyFill="1" applyBorder="1" applyAlignment="1">
      <alignment horizontal="right" wrapText="1"/>
    </xf>
    <xf numFmtId="2" fontId="4" fillId="15" borderId="1" xfId="2" applyNumberFormat="1" applyFont="1" applyFill="1" applyBorder="1" applyAlignment="1" applyProtection="1">
      <alignment wrapText="1"/>
    </xf>
    <xf numFmtId="1" fontId="1" fillId="6" borderId="7" xfId="1" applyNumberFormat="1" applyFont="1" applyFill="1" applyBorder="1" applyProtection="1">
      <protection locked="0"/>
    </xf>
    <xf numFmtId="0" fontId="1" fillId="8" borderId="7" xfId="1" applyFont="1" applyFill="1" applyBorder="1" applyProtection="1"/>
    <xf numFmtId="0" fontId="2" fillId="8" borderId="7" xfId="1" applyFont="1" applyFill="1" applyBorder="1" applyProtection="1"/>
    <xf numFmtId="0" fontId="2" fillId="8" borderId="7" xfId="1" applyFont="1" applyFill="1" applyBorder="1"/>
    <xf numFmtId="2" fontId="2" fillId="8" borderId="7" xfId="1" applyNumberFormat="1" applyFont="1" applyFill="1" applyBorder="1" applyProtection="1"/>
    <xf numFmtId="0" fontId="2" fillId="9" borderId="7" xfId="1" applyFont="1" applyFill="1" applyBorder="1"/>
    <xf numFmtId="1" fontId="2" fillId="9" borderId="1" xfId="1" applyNumberFormat="1" applyFont="1" applyFill="1" applyBorder="1"/>
    <xf numFmtId="0" fontId="2" fillId="9" borderId="1" xfId="1" applyFont="1" applyFill="1" applyBorder="1"/>
    <xf numFmtId="1" fontId="2" fillId="8" borderId="7" xfId="1" applyNumberFormat="1" applyFont="1" applyFill="1" applyBorder="1" applyProtection="1"/>
    <xf numFmtId="1" fontId="1" fillId="8" borderId="7" xfId="1" applyNumberFormat="1" applyFont="1" applyFill="1" applyBorder="1" applyProtection="1"/>
    <xf numFmtId="1" fontId="4" fillId="0" borderId="7" xfId="2" applyNumberFormat="1" applyFont="1" applyFill="1" applyBorder="1" applyAlignment="1" applyProtection="1">
      <alignment horizontal="right" wrapText="1"/>
      <protection locked="0"/>
    </xf>
    <xf numFmtId="164" fontId="1" fillId="0" borderId="0" xfId="23" applyNumberFormat="1" applyFont="1"/>
    <xf numFmtId="0" fontId="17" fillId="0" borderId="4" xfId="0" applyFont="1" applyBorder="1" applyAlignment="1">
      <alignment vertical="center"/>
    </xf>
    <xf numFmtId="0" fontId="17" fillId="0" borderId="4" xfId="0" applyFont="1" applyBorder="1" applyAlignment="1">
      <alignment horizontal="right" vertical="center"/>
    </xf>
    <xf numFmtId="0" fontId="17" fillId="0" borderId="4" xfId="0" applyFont="1" applyBorder="1" applyAlignment="1">
      <alignment horizontal="right" vertical="center" wrapText="1"/>
    </xf>
    <xf numFmtId="0" fontId="17" fillId="0" borderId="0" xfId="0" applyFont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1" fontId="17" fillId="0" borderId="0" xfId="0" applyNumberFormat="1" applyFont="1" applyAlignment="1">
      <alignment horizontal="right" vertical="center" wrapText="1"/>
    </xf>
    <xf numFmtId="1" fontId="17" fillId="0" borderId="6" xfId="0" applyNumberFormat="1" applyFont="1" applyBorder="1" applyAlignment="1">
      <alignment horizontal="right" vertical="center"/>
    </xf>
    <xf numFmtId="1" fontId="17" fillId="0" borderId="4" xfId="0" applyNumberFormat="1" applyFont="1" applyBorder="1" applyAlignment="1">
      <alignment horizontal="right" vertical="center"/>
    </xf>
    <xf numFmtId="1" fontId="17" fillId="0" borderId="4" xfId="0" applyNumberFormat="1" applyFont="1" applyBorder="1" applyAlignment="1">
      <alignment horizontal="right" vertical="center" wrapText="1"/>
    </xf>
    <xf numFmtId="0" fontId="17" fillId="0" borderId="4" xfId="0" applyFont="1" applyBorder="1" applyAlignment="1">
      <alignment vertical="center"/>
    </xf>
  </cellXfs>
  <cellStyles count="24">
    <cellStyle name="2x indented GHG Textfiels" xfId="5"/>
    <cellStyle name="5x indented GHG Textfiels" xfId="4"/>
    <cellStyle name="AggblueCels_1x" xfId="10"/>
    <cellStyle name="AggGreen_bld" xfId="22"/>
    <cellStyle name="Constants" xfId="11"/>
    <cellStyle name="CustomizationCells" xfId="7"/>
    <cellStyle name="DocBox_EmptyRow" xfId="12"/>
    <cellStyle name="Empty_B_border" xfId="13"/>
    <cellStyle name="Headline" xfId="14"/>
    <cellStyle name="InputCells" xfId="8"/>
    <cellStyle name="InputCells12_BBorder" xfId="15"/>
    <cellStyle name="Migliaia" xfId="21"/>
    <cellStyle name="Normal" xfId="0" builtinId="0"/>
    <cellStyle name="Normal 2" xfId="1"/>
    <cellStyle name="Normal 3" xfId="20"/>
    <cellStyle name="Normal 3 2" xfId="23"/>
    <cellStyle name="Normal GHG Textfiels Bold" xfId="9"/>
    <cellStyle name="Normal GHG-Shade" xfId="16"/>
    <cellStyle name="Normal_CH4" xfId="3"/>
    <cellStyle name="Normal_CO2" xfId="2"/>
    <cellStyle name="Normal_N2O" xfId="6"/>
    <cellStyle name="Percent 2" xfId="19"/>
    <cellStyle name="Shade" xfId="17"/>
    <cellStyle name="Обычный_2++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A74"/>
  <sheetViews>
    <sheetView zoomScale="60" zoomScaleNormal="60" workbookViewId="0">
      <pane xSplit="2" ySplit="2" topLeftCell="T3" activePane="bottomRight" state="frozen"/>
      <selection activeCell="V38" sqref="V38"/>
      <selection pane="topRight" activeCell="V38" sqref="V38"/>
      <selection pane="bottomLeft" activeCell="V38" sqref="V38"/>
      <selection pane="bottomRight" activeCell="B50" sqref="B50"/>
    </sheetView>
  </sheetViews>
  <sheetFormatPr defaultColWidth="9.140625" defaultRowHeight="12.75" x14ac:dyDescent="0.2"/>
  <cols>
    <col min="1" max="1" width="22.5703125" style="95" bestFit="1" customWidth="1"/>
    <col min="2" max="2" width="68.85546875" style="95" bestFit="1" customWidth="1"/>
    <col min="3" max="3" width="8.42578125" style="95" bestFit="1" customWidth="1"/>
    <col min="4" max="4" width="8.7109375" style="95" bestFit="1" customWidth="1"/>
    <col min="5" max="5" width="9" style="95" bestFit="1" customWidth="1"/>
    <col min="6" max="7" width="9.140625" style="95" bestFit="1" customWidth="1"/>
    <col min="8" max="9" width="8.7109375" style="95" bestFit="1" customWidth="1"/>
    <col min="10" max="10" width="9.140625" style="95" bestFit="1" customWidth="1"/>
    <col min="11" max="11" width="8.42578125" style="95" bestFit="1" customWidth="1"/>
    <col min="12" max="12" width="8.7109375" style="95" bestFit="1" customWidth="1"/>
    <col min="13" max="14" width="9" style="95" bestFit="1" customWidth="1"/>
    <col min="15" max="15" width="8.42578125" style="95" bestFit="1" customWidth="1"/>
    <col min="16" max="16" width="9.140625" style="95" bestFit="1" customWidth="1"/>
    <col min="17" max="17" width="8.42578125" style="95" bestFit="1" customWidth="1"/>
    <col min="18" max="18" width="8.28515625" style="95" bestFit="1" customWidth="1"/>
    <col min="19" max="19" width="9" style="95" bestFit="1" customWidth="1"/>
    <col min="20" max="20" width="8.7109375" style="95" bestFit="1" customWidth="1"/>
    <col min="21" max="21" width="8.42578125" style="95" bestFit="1" customWidth="1"/>
    <col min="22" max="22" width="9.140625" style="95" bestFit="1" customWidth="1"/>
    <col min="23" max="23" width="9" style="95" bestFit="1" customWidth="1"/>
    <col min="24" max="25" width="9.140625" style="95" bestFit="1" customWidth="1"/>
    <col min="26" max="26" width="8.7109375" style="100" bestFit="1" customWidth="1"/>
    <col min="27" max="27" width="8.7109375" style="95" bestFit="1" customWidth="1"/>
    <col min="28" max="28" width="9" style="95" bestFit="1" customWidth="1"/>
    <col min="29" max="29" width="8.42578125" style="95" bestFit="1" customWidth="1"/>
    <col min="30" max="33" width="9" style="95" bestFit="1" customWidth="1"/>
    <col min="34" max="34" width="8.42578125" style="95" bestFit="1" customWidth="1"/>
    <col min="35" max="36" width="9" style="95" bestFit="1" customWidth="1"/>
    <col min="37" max="38" width="9.140625" style="95" bestFit="1" customWidth="1"/>
    <col min="39" max="39" width="9" style="95" bestFit="1" customWidth="1"/>
    <col min="40" max="40" width="9.140625" style="95" bestFit="1" customWidth="1"/>
    <col min="41" max="41" width="8.42578125" style="95" bestFit="1" customWidth="1"/>
    <col min="42" max="42" width="9.140625" style="95" bestFit="1" customWidth="1"/>
    <col min="43" max="47" width="8.7109375" style="95" bestFit="1" customWidth="1"/>
    <col min="48" max="49" width="8.28515625" style="95" bestFit="1" customWidth="1"/>
    <col min="50" max="51" width="8.42578125" style="95" bestFit="1" customWidth="1"/>
    <col min="52" max="53" width="8.7109375" style="95" bestFit="1" customWidth="1"/>
    <col min="54" max="16384" width="9.140625" style="95"/>
  </cols>
  <sheetData>
    <row r="1" spans="1:53" s="86" customFormat="1" x14ac:dyDescent="0.2">
      <c r="A1" s="86" t="s">
        <v>0</v>
      </c>
      <c r="Z1" s="87"/>
    </row>
    <row r="2" spans="1:53" s="90" customFormat="1" x14ac:dyDescent="0.2">
      <c r="A2" s="88"/>
      <c r="B2" s="88"/>
      <c r="C2" s="88">
        <v>1990</v>
      </c>
      <c r="D2" s="88">
        <v>1991</v>
      </c>
      <c r="E2" s="88">
        <v>1992</v>
      </c>
      <c r="F2" s="88">
        <v>1993</v>
      </c>
      <c r="G2" s="88">
        <v>1994</v>
      </c>
      <c r="H2" s="88">
        <v>1995</v>
      </c>
      <c r="I2" s="88">
        <v>1996</v>
      </c>
      <c r="J2" s="88">
        <v>1997</v>
      </c>
      <c r="K2" s="88">
        <v>1998</v>
      </c>
      <c r="L2" s="88">
        <v>1999</v>
      </c>
      <c r="M2" s="88">
        <v>2000</v>
      </c>
      <c r="N2" s="88">
        <v>2001</v>
      </c>
      <c r="O2" s="88">
        <v>2002</v>
      </c>
      <c r="P2" s="88">
        <v>2003</v>
      </c>
      <c r="Q2" s="88">
        <v>2004</v>
      </c>
      <c r="R2" s="88">
        <v>2005</v>
      </c>
      <c r="S2" s="88">
        <v>2006</v>
      </c>
      <c r="T2" s="88">
        <v>2007</v>
      </c>
      <c r="U2" s="88">
        <v>2008</v>
      </c>
      <c r="V2" s="88">
        <v>2009</v>
      </c>
      <c r="W2" s="88">
        <v>2010</v>
      </c>
      <c r="X2" s="88">
        <v>2011</v>
      </c>
      <c r="Y2" s="88">
        <v>2012</v>
      </c>
      <c r="Z2" s="89">
        <v>2013</v>
      </c>
      <c r="AA2" s="88">
        <v>2014</v>
      </c>
      <c r="AB2" s="88">
        <v>2015</v>
      </c>
      <c r="AC2" s="88">
        <v>2016</v>
      </c>
      <c r="AD2" s="88">
        <v>2017</v>
      </c>
      <c r="AE2" s="88">
        <v>2018</v>
      </c>
      <c r="AF2" s="88">
        <v>2019</v>
      </c>
      <c r="AG2" s="88">
        <v>2020</v>
      </c>
      <c r="AH2" s="88">
        <v>2021</v>
      </c>
      <c r="AI2" s="88">
        <v>2022</v>
      </c>
      <c r="AJ2" s="88">
        <v>2023</v>
      </c>
      <c r="AK2" s="88">
        <v>2024</v>
      </c>
      <c r="AL2" s="88">
        <v>2025</v>
      </c>
      <c r="AM2" s="88">
        <v>2026</v>
      </c>
      <c r="AN2" s="88">
        <v>2027</v>
      </c>
      <c r="AO2" s="88">
        <v>2028</v>
      </c>
      <c r="AP2" s="88">
        <v>2029</v>
      </c>
      <c r="AQ2" s="88">
        <v>2030</v>
      </c>
      <c r="AR2" s="88">
        <v>2031</v>
      </c>
      <c r="AS2" s="88">
        <v>2032</v>
      </c>
      <c r="AT2" s="88">
        <v>2033</v>
      </c>
      <c r="AU2" s="88">
        <v>2034</v>
      </c>
      <c r="AV2" s="88">
        <v>2035</v>
      </c>
      <c r="AW2" s="88">
        <v>2036</v>
      </c>
      <c r="AX2" s="88">
        <v>2037</v>
      </c>
      <c r="AY2" s="88">
        <v>2038</v>
      </c>
      <c r="AZ2" s="88">
        <v>2039</v>
      </c>
      <c r="BA2" s="88">
        <v>2040</v>
      </c>
    </row>
    <row r="3" spans="1:53" s="86" customFormat="1" x14ac:dyDescent="0.2">
      <c r="A3" s="91" t="s">
        <v>1</v>
      </c>
      <c r="B3" s="92" t="s">
        <v>2</v>
      </c>
      <c r="C3" s="93">
        <v>24697.304003280002</v>
      </c>
      <c r="D3" s="93">
        <v>33469.447633999996</v>
      </c>
      <c r="E3" s="93">
        <v>28319.948965</v>
      </c>
      <c r="F3" s="93">
        <v>29865.091043</v>
      </c>
      <c r="G3" s="93">
        <v>33749.911006969749</v>
      </c>
      <c r="H3" s="93">
        <v>30028.140952816684</v>
      </c>
      <c r="I3" s="93">
        <v>42177.769038634593</v>
      </c>
      <c r="J3" s="93">
        <v>33087.214099446282</v>
      </c>
      <c r="K3" s="93">
        <v>29448.95985493737</v>
      </c>
      <c r="L3" s="93">
        <v>26216.658752629181</v>
      </c>
      <c r="M3" s="93">
        <v>23109.303259919539</v>
      </c>
      <c r="N3" s="93">
        <v>24406.497038922291</v>
      </c>
      <c r="O3" s="93">
        <v>24562.13861046686</v>
      </c>
      <c r="P3" s="93">
        <v>29262.88606183009</v>
      </c>
      <c r="Q3" s="93">
        <v>23355.741648136431</v>
      </c>
      <c r="R3" s="93">
        <v>20177.389004070112</v>
      </c>
      <c r="S3" s="93">
        <v>28013.340221968629</v>
      </c>
      <c r="T3" s="93">
        <v>23387.732409503806</v>
      </c>
      <c r="U3" s="93">
        <v>21361.831995821402</v>
      </c>
      <c r="V3" s="93">
        <v>21376.877085494478</v>
      </c>
      <c r="W3" s="93">
        <v>21283.265881536798</v>
      </c>
      <c r="X3" s="93">
        <v>17410.420225289425</v>
      </c>
      <c r="Y3" s="93">
        <v>14222.660191720288</v>
      </c>
      <c r="Z3" s="93">
        <v>16512.866345940463</v>
      </c>
      <c r="AA3" s="93">
        <v>13080.088623013307</v>
      </c>
      <c r="AB3" s="93">
        <v>10298.297087571966</v>
      </c>
      <c r="AC3" s="93">
        <v>11669.579922126726</v>
      </c>
      <c r="AD3" s="93">
        <v>9075.7081680679057</v>
      </c>
      <c r="AE3" s="93">
        <v>9108.8906911204758</v>
      </c>
      <c r="AF3" s="93">
        <v>6291.2294839992301</v>
      </c>
      <c r="AG3" s="53">
        <v>4014.3423015027447</v>
      </c>
      <c r="AH3" s="53">
        <v>4038.8592075857737</v>
      </c>
      <c r="AI3" s="53">
        <v>3561.1843485520758</v>
      </c>
      <c r="AJ3" s="53">
        <v>2740.7159328586972</v>
      </c>
      <c r="AK3" s="53">
        <v>2459.0498829347544</v>
      </c>
      <c r="AL3" s="53">
        <v>2169.9118315308706</v>
      </c>
      <c r="AM3" s="53">
        <v>1941.410923564642</v>
      </c>
      <c r="AN3" s="53">
        <v>1649.1675001127678</v>
      </c>
      <c r="AO3" s="53">
        <v>1337.7527717015987</v>
      </c>
      <c r="AP3" s="53">
        <v>878.00770860108037</v>
      </c>
      <c r="AQ3" s="53">
        <v>742.2132046027898</v>
      </c>
      <c r="AR3" s="53">
        <v>750.5419700991747</v>
      </c>
      <c r="AS3" s="53">
        <v>725.93716718624944</v>
      </c>
      <c r="AT3" s="53">
        <v>677.71407542655584</v>
      </c>
      <c r="AU3" s="53">
        <v>657.33465906855849</v>
      </c>
      <c r="AV3" s="53">
        <v>630.86729311689464</v>
      </c>
      <c r="AW3" s="53">
        <v>612.06990386658072</v>
      </c>
      <c r="AX3" s="53">
        <v>599.69637725362475</v>
      </c>
      <c r="AY3" s="53">
        <v>582.29362876734046</v>
      </c>
      <c r="AZ3" s="53">
        <v>505.84595477415019</v>
      </c>
      <c r="BA3" s="53">
        <v>503.04394452250841</v>
      </c>
    </row>
    <row r="4" spans="1:53" s="86" customFormat="1" x14ac:dyDescent="0.2">
      <c r="A4" s="91" t="s">
        <v>3</v>
      </c>
      <c r="B4" s="92" t="s">
        <v>4</v>
      </c>
      <c r="C4" s="93">
        <v>908.17324968000003</v>
      </c>
      <c r="D4" s="93">
        <v>993.49545644900002</v>
      </c>
      <c r="E4" s="93">
        <v>1134.7773941519999</v>
      </c>
      <c r="F4" s="93">
        <v>1157.922793322</v>
      </c>
      <c r="G4" s="93">
        <v>1208.76144189</v>
      </c>
      <c r="H4" s="93">
        <v>1387.1148495570001</v>
      </c>
      <c r="I4" s="93">
        <v>1410.30159517928</v>
      </c>
      <c r="J4" s="93">
        <v>1103.71869298257</v>
      </c>
      <c r="K4" s="93">
        <v>962.38166364999995</v>
      </c>
      <c r="L4" s="93">
        <v>991.32798471000001</v>
      </c>
      <c r="M4" s="93">
        <v>1000.0284438</v>
      </c>
      <c r="N4" s="93">
        <v>1020.9268722</v>
      </c>
      <c r="O4" s="93">
        <v>982.45070399999997</v>
      </c>
      <c r="P4" s="93">
        <v>1025.0651088167999</v>
      </c>
      <c r="Q4" s="93">
        <v>1000.2293527632</v>
      </c>
      <c r="R4" s="93">
        <v>938.45068638359999</v>
      </c>
      <c r="S4" s="93">
        <v>981.06783611272999</v>
      </c>
      <c r="T4" s="93">
        <v>993.25838112300005</v>
      </c>
      <c r="U4" s="93">
        <v>884.52046180863999</v>
      </c>
      <c r="V4" s="93">
        <v>907.38704581264005</v>
      </c>
      <c r="W4" s="93">
        <v>853.80628500211799</v>
      </c>
      <c r="X4" s="93">
        <v>835.25075287314598</v>
      </c>
      <c r="Y4" s="93">
        <v>926.43240401104504</v>
      </c>
      <c r="Z4" s="93">
        <v>910.65901667970695</v>
      </c>
      <c r="AA4" s="93">
        <v>920.28837130413103</v>
      </c>
      <c r="AB4" s="93">
        <v>978.09888541690998</v>
      </c>
      <c r="AC4" s="93">
        <v>867.541162996916</v>
      </c>
      <c r="AD4" s="93">
        <v>931.61664630119901</v>
      </c>
      <c r="AE4" s="93">
        <v>891.42285795096598</v>
      </c>
      <c r="AF4" s="93">
        <v>957.60953971266804</v>
      </c>
      <c r="AG4" s="53">
        <v>893.45026960879989</v>
      </c>
      <c r="AH4" s="53">
        <v>893.45026960879989</v>
      </c>
      <c r="AI4" s="53">
        <v>893.45026960879989</v>
      </c>
      <c r="AJ4" s="53">
        <v>893.45026960879989</v>
      </c>
      <c r="AK4" s="53">
        <v>893.85291184438563</v>
      </c>
      <c r="AL4" s="53">
        <v>893.85291184438563</v>
      </c>
      <c r="AM4" s="53">
        <v>893.85291184438563</v>
      </c>
      <c r="AN4" s="53">
        <v>893.85291184438563</v>
      </c>
      <c r="AO4" s="53">
        <v>893.85291184438563</v>
      </c>
      <c r="AP4" s="53">
        <v>893.85291184438563</v>
      </c>
      <c r="AQ4" s="53">
        <v>893.85291184438563</v>
      </c>
      <c r="AR4" s="53">
        <v>893.85291184438563</v>
      </c>
      <c r="AS4" s="53">
        <v>893.85291184438563</v>
      </c>
      <c r="AT4" s="53">
        <v>893.85291184438563</v>
      </c>
      <c r="AU4" s="53">
        <v>893.85291184438563</v>
      </c>
      <c r="AV4" s="53">
        <v>893.85291184438563</v>
      </c>
      <c r="AW4" s="53">
        <v>893.85291184438563</v>
      </c>
      <c r="AX4" s="53">
        <v>893.85291184438563</v>
      </c>
      <c r="AY4" s="53">
        <v>893.85291184438563</v>
      </c>
      <c r="AZ4" s="53">
        <v>893.85291184438563</v>
      </c>
      <c r="BA4" s="53">
        <v>893.85291184438563</v>
      </c>
    </row>
    <row r="5" spans="1:53" s="86" customFormat="1" x14ac:dyDescent="0.2">
      <c r="A5" s="91" t="s">
        <v>5</v>
      </c>
      <c r="B5" s="92" t="s">
        <v>6</v>
      </c>
      <c r="C5" s="93">
        <v>544.93740017218499</v>
      </c>
      <c r="D5" s="93">
        <v>557.625604030359</v>
      </c>
      <c r="E5" s="93">
        <v>638.98038369815697</v>
      </c>
      <c r="F5" s="93">
        <v>645.69180161994097</v>
      </c>
      <c r="G5" s="93">
        <v>709.124845133088</v>
      </c>
      <c r="H5" s="93">
        <v>746.46493184384201</v>
      </c>
      <c r="I5" s="93">
        <v>880.36794068536403</v>
      </c>
      <c r="J5" s="93">
        <v>1147.18862548476</v>
      </c>
      <c r="K5" s="93">
        <v>1272.34524899757</v>
      </c>
      <c r="L5" s="93">
        <v>1382.9804310455199</v>
      </c>
      <c r="M5" s="93">
        <v>1461.4309197768901</v>
      </c>
      <c r="N5" s="93">
        <v>1428.05004648615</v>
      </c>
      <c r="O5" s="93">
        <v>1531.3555781550101</v>
      </c>
      <c r="P5" s="93">
        <v>1531.45375475423</v>
      </c>
      <c r="Q5" s="93">
        <v>1580.75833639294</v>
      </c>
      <c r="R5" s="93">
        <v>1619.22030401334</v>
      </c>
      <c r="S5" s="93">
        <v>1668.62805721219</v>
      </c>
      <c r="T5" s="93">
        <v>1651.73278840598</v>
      </c>
      <c r="U5" s="93">
        <v>1669.0733063546099</v>
      </c>
      <c r="V5" s="93">
        <v>1576.10169526902</v>
      </c>
      <c r="W5" s="93">
        <v>1553.58680725663</v>
      </c>
      <c r="X5" s="93">
        <v>1496.9270942870201</v>
      </c>
      <c r="Y5" s="93">
        <v>1491.7594281634799</v>
      </c>
      <c r="Z5" s="93">
        <v>1431.4193069022001</v>
      </c>
      <c r="AA5" s="93">
        <v>1365.2836938196999</v>
      </c>
      <c r="AB5" s="93">
        <v>1435.77424734803</v>
      </c>
      <c r="AC5" s="93">
        <v>1328.64914224828</v>
      </c>
      <c r="AD5" s="93">
        <v>1363.757008197178</v>
      </c>
      <c r="AE5" s="93">
        <v>1259.699813700711</v>
      </c>
      <c r="AF5" s="93">
        <v>1211.371512440506</v>
      </c>
      <c r="AG5" s="53">
        <v>1023.1264447553328</v>
      </c>
      <c r="AH5" s="53">
        <v>1055.037658157451</v>
      </c>
      <c r="AI5" s="53">
        <v>1328.4278813658202</v>
      </c>
      <c r="AJ5" s="53">
        <v>1230.7944665410876</v>
      </c>
      <c r="AK5" s="53">
        <v>1164.4480522392294</v>
      </c>
      <c r="AL5" s="53">
        <v>1086.6535591624424</v>
      </c>
      <c r="AM5" s="53">
        <v>1122.101739191449</v>
      </c>
      <c r="AN5" s="53">
        <v>1142.81966191109</v>
      </c>
      <c r="AO5" s="53">
        <v>1179.5935363729993</v>
      </c>
      <c r="AP5" s="53">
        <v>1177.1805689863286</v>
      </c>
      <c r="AQ5" s="53">
        <v>1178.3797528711282</v>
      </c>
      <c r="AR5" s="53">
        <v>1152.7308931288649</v>
      </c>
      <c r="AS5" s="53">
        <v>1149.8325502879964</v>
      </c>
      <c r="AT5" s="53">
        <v>1131.994377737032</v>
      </c>
      <c r="AU5" s="53">
        <v>1157.010454758421</v>
      </c>
      <c r="AV5" s="53">
        <v>1143.0618741855935</v>
      </c>
      <c r="AW5" s="53">
        <v>1126.7161663428144</v>
      </c>
      <c r="AX5" s="53">
        <v>1106.7869447179801</v>
      </c>
      <c r="AY5" s="53">
        <v>1085.3570958830235</v>
      </c>
      <c r="AZ5" s="53">
        <v>1067.7389719888135</v>
      </c>
      <c r="BA5" s="53">
        <v>1055.4106668261993</v>
      </c>
    </row>
    <row r="6" spans="1:53" x14ac:dyDescent="0.2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</row>
    <row r="7" spans="1:53" s="86" customFormat="1" x14ac:dyDescent="0.2">
      <c r="A7" s="91" t="s">
        <v>7</v>
      </c>
      <c r="B7" s="96" t="s">
        <v>8</v>
      </c>
      <c r="C7" s="93">
        <v>4732.9997796124471</v>
      </c>
      <c r="D7" s="93">
        <v>5171.4486527769241</v>
      </c>
      <c r="E7" s="93">
        <v>5038.292531648377</v>
      </c>
      <c r="F7" s="93">
        <v>4967.9210035883825</v>
      </c>
      <c r="G7" s="93">
        <v>5115.5450769323779</v>
      </c>
      <c r="H7" s="93">
        <v>5225.2646629496812</v>
      </c>
      <c r="I7" s="93">
        <v>5368.928382884912</v>
      </c>
      <c r="J7" s="93">
        <v>5389.8826079885866</v>
      </c>
      <c r="K7" s="93">
        <v>5353.8098649733156</v>
      </c>
      <c r="L7" s="93">
        <v>5421.4428708408186</v>
      </c>
      <c r="M7" s="93">
        <v>5193.2725759605737</v>
      </c>
      <c r="N7" s="93">
        <v>5276.5361734480985</v>
      </c>
      <c r="O7" s="93">
        <v>4925.9540964875068</v>
      </c>
      <c r="P7" s="93">
        <v>4891.0521518201958</v>
      </c>
      <c r="Q7" s="93">
        <v>4957.4709053186971</v>
      </c>
      <c r="R7" s="93">
        <v>4642.8822768164227</v>
      </c>
      <c r="S7" s="93">
        <v>4726.8948744314466</v>
      </c>
      <c r="T7" s="93">
        <v>4421.8670895254927</v>
      </c>
      <c r="U7" s="93">
        <v>3886.4720506373724</v>
      </c>
      <c r="V7" s="93">
        <v>3298.0454842007025</v>
      </c>
      <c r="W7" s="93">
        <v>3572.3893082286327</v>
      </c>
      <c r="X7" s="93">
        <v>3550.7351305595303</v>
      </c>
      <c r="Y7" s="93">
        <v>3266.5275237396045</v>
      </c>
      <c r="Z7" s="93">
        <v>3147.4810642985894</v>
      </c>
      <c r="AA7" s="93">
        <v>3188.5618445977334</v>
      </c>
      <c r="AB7" s="93">
        <v>3125.8168691034116</v>
      </c>
      <c r="AC7" s="93">
        <v>3213.6433264161533</v>
      </c>
      <c r="AD7" s="93">
        <v>3335.6456065054208</v>
      </c>
      <c r="AE7" s="93">
        <v>3281.7236581408788</v>
      </c>
      <c r="AF7" s="93">
        <v>3061.5305661472976</v>
      </c>
      <c r="AG7" s="53">
        <v>2910.1930363177516</v>
      </c>
      <c r="AH7" s="53">
        <v>2739.6540963711732</v>
      </c>
      <c r="AI7" s="53">
        <v>2578.9205033160183</v>
      </c>
      <c r="AJ7" s="53">
        <v>2467.7233501715577</v>
      </c>
      <c r="AK7" s="53">
        <v>2356.9349114281031</v>
      </c>
      <c r="AL7" s="53">
        <v>2263.231360517515</v>
      </c>
      <c r="AM7" s="53">
        <v>2140.6016608049868</v>
      </c>
      <c r="AN7" s="53">
        <v>2043.88900522376</v>
      </c>
      <c r="AO7" s="53">
        <v>1942.118282185706</v>
      </c>
      <c r="AP7" s="53">
        <v>1831.1722410891477</v>
      </c>
      <c r="AQ7" s="53">
        <v>1712.1783929651363</v>
      </c>
      <c r="AR7" s="53">
        <v>1665.0454148736883</v>
      </c>
      <c r="AS7" s="53">
        <v>1613.7555478639736</v>
      </c>
      <c r="AT7" s="53">
        <v>1558.6957729430951</v>
      </c>
      <c r="AU7" s="53">
        <v>1520.3138794893246</v>
      </c>
      <c r="AV7" s="53">
        <v>1499.8806126956151</v>
      </c>
      <c r="AW7" s="53">
        <v>1473.7401800606553</v>
      </c>
      <c r="AX7" s="53">
        <v>1452.5302081544826</v>
      </c>
      <c r="AY7" s="53">
        <v>1427.5957498036844</v>
      </c>
      <c r="AZ7" s="53">
        <v>1406.0672266737542</v>
      </c>
      <c r="BA7" s="53">
        <v>1394.9044461150961</v>
      </c>
    </row>
    <row r="8" spans="1:53" s="86" customFormat="1" x14ac:dyDescent="0.2">
      <c r="A8" s="156" t="s">
        <v>178</v>
      </c>
      <c r="B8" s="97" t="s">
        <v>9</v>
      </c>
      <c r="C8" s="93">
        <v>629.26994925098302</v>
      </c>
      <c r="D8" s="93">
        <v>625.44906748224901</v>
      </c>
      <c r="E8" s="93">
        <v>619.68809872531403</v>
      </c>
      <c r="F8" s="93">
        <v>612.94952971030602</v>
      </c>
      <c r="G8" s="93">
        <v>607.85560913428196</v>
      </c>
      <c r="H8" s="93">
        <v>607.19130479064995</v>
      </c>
      <c r="I8" s="93">
        <v>607.96857106105301</v>
      </c>
      <c r="J8" s="93">
        <v>609.89835764532495</v>
      </c>
      <c r="K8" s="93">
        <v>613.24552552563</v>
      </c>
      <c r="L8" s="93">
        <v>620.51051533913903</v>
      </c>
      <c r="M8" s="93">
        <v>636.72070872036295</v>
      </c>
      <c r="N8" s="93">
        <v>654.78382900093595</v>
      </c>
      <c r="O8" s="93">
        <v>668.25268465230204</v>
      </c>
      <c r="P8" s="93">
        <v>681.28114064974795</v>
      </c>
      <c r="Q8" s="93">
        <v>694.30730542011895</v>
      </c>
      <c r="R8" s="93">
        <v>719.86996848671401</v>
      </c>
      <c r="S8" s="93">
        <v>767.37440171406104</v>
      </c>
      <c r="T8" s="93">
        <v>823.88771718738496</v>
      </c>
      <c r="U8" s="93">
        <v>850.06463319450097</v>
      </c>
      <c r="V8" s="93">
        <v>636.21270729748096</v>
      </c>
      <c r="W8" s="93">
        <v>785.13359376160997</v>
      </c>
      <c r="X8" s="93">
        <v>738.47678034874195</v>
      </c>
      <c r="Y8" s="93">
        <v>704.33080842387199</v>
      </c>
      <c r="Z8" s="93">
        <v>677.72631090543098</v>
      </c>
      <c r="AA8" s="93">
        <v>637.76795512382205</v>
      </c>
      <c r="AB8" s="93">
        <v>636.87131142898102</v>
      </c>
      <c r="AC8" s="93">
        <v>621.80348169143895</v>
      </c>
      <c r="AD8" s="93">
        <v>589.58605615885995</v>
      </c>
      <c r="AE8" s="93">
        <v>605.17535861595695</v>
      </c>
      <c r="AF8" s="93">
        <v>596.14674705064601</v>
      </c>
      <c r="AG8" s="53">
        <v>524.4424123929814</v>
      </c>
      <c r="AH8" s="53">
        <v>510.63477588670582</v>
      </c>
      <c r="AI8" s="53">
        <v>511.00276058925141</v>
      </c>
      <c r="AJ8" s="53">
        <v>511.52324800795031</v>
      </c>
      <c r="AK8" s="53">
        <v>512.11192901558752</v>
      </c>
      <c r="AL8" s="53">
        <v>503.59842474016523</v>
      </c>
      <c r="AM8" s="53">
        <v>494.93011264284348</v>
      </c>
      <c r="AN8" s="53">
        <v>486.14259982969583</v>
      </c>
      <c r="AO8" s="53">
        <v>472.48174440771442</v>
      </c>
      <c r="AP8" s="53">
        <v>463.78023236516617</v>
      </c>
      <c r="AQ8" s="53">
        <v>449.10833492209372</v>
      </c>
      <c r="AR8" s="53">
        <v>449.02491887401567</v>
      </c>
      <c r="AS8" s="53">
        <v>448.83488204579243</v>
      </c>
      <c r="AT8" s="53">
        <v>448.64222681078536</v>
      </c>
      <c r="AU8" s="53">
        <v>448.4471594831445</v>
      </c>
      <c r="AV8" s="53">
        <v>448.25031628704585</v>
      </c>
      <c r="AW8" s="53">
        <v>448.357469808828</v>
      </c>
      <c r="AX8" s="53">
        <v>448.46379958763492</v>
      </c>
      <c r="AY8" s="53">
        <v>448.56952472222162</v>
      </c>
      <c r="AZ8" s="53">
        <v>448.67463735936974</v>
      </c>
      <c r="BA8" s="53">
        <v>448.77904347369133</v>
      </c>
    </row>
    <row r="9" spans="1:53" s="86" customFormat="1" x14ac:dyDescent="0.2">
      <c r="A9" s="98"/>
      <c r="B9" s="9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</row>
    <row r="10" spans="1:53" x14ac:dyDescent="0.2">
      <c r="A10" s="97" t="s">
        <v>10</v>
      </c>
      <c r="B10" s="156" t="s">
        <v>191</v>
      </c>
      <c r="C10" s="93">
        <v>224.10793780447318</v>
      </c>
      <c r="D10" s="93">
        <v>211.7963632899708</v>
      </c>
      <c r="E10" s="93">
        <v>208.28506349784251</v>
      </c>
      <c r="F10" s="93">
        <v>203.22525284618661</v>
      </c>
      <c r="G10" s="93">
        <v>210.51142697326819</v>
      </c>
      <c r="H10" s="93">
        <v>216.52599349390749</v>
      </c>
      <c r="I10" s="93">
        <v>233.05970133621835</v>
      </c>
      <c r="J10" s="93">
        <v>234.83911261571546</v>
      </c>
      <c r="K10" s="93">
        <v>212.84798905249605</v>
      </c>
      <c r="L10" s="93">
        <v>195.00364404293509</v>
      </c>
      <c r="M10" s="93">
        <v>175.3252441766528</v>
      </c>
      <c r="N10" s="93">
        <v>185.788633263603</v>
      </c>
      <c r="O10" s="93">
        <v>157.084655631884</v>
      </c>
      <c r="P10" s="93">
        <v>155.61568244390901</v>
      </c>
      <c r="Q10" s="93">
        <v>139.92122882128001</v>
      </c>
      <c r="R10" s="93">
        <v>150.27711194995484</v>
      </c>
      <c r="S10" s="93">
        <v>160.24414759268799</v>
      </c>
      <c r="T10" s="93">
        <v>181.379462905607</v>
      </c>
      <c r="U10" s="93">
        <v>187.08710871261101</v>
      </c>
      <c r="V10" s="93">
        <v>178.90560546620333</v>
      </c>
      <c r="W10" s="93">
        <v>186.376584545643</v>
      </c>
      <c r="X10" s="93">
        <v>177.552079111209</v>
      </c>
      <c r="Y10" s="93">
        <v>155.77152400046501</v>
      </c>
      <c r="Z10" s="93">
        <v>151.52398585982601</v>
      </c>
      <c r="AA10" s="93">
        <v>147.372578782304</v>
      </c>
      <c r="AB10" s="93">
        <v>138.78164269701099</v>
      </c>
      <c r="AC10" s="93">
        <v>144.98973018235</v>
      </c>
      <c r="AD10" s="93">
        <v>146.67679217570731</v>
      </c>
      <c r="AE10" s="93">
        <v>147.505965255973</v>
      </c>
      <c r="AF10" s="93">
        <v>149.51128651946999</v>
      </c>
      <c r="AG10" s="53">
        <v>146.42002736700152</v>
      </c>
      <c r="AH10" s="53">
        <v>148.12063869513312</v>
      </c>
      <c r="AI10" s="53">
        <v>149.67531483006849</v>
      </c>
      <c r="AJ10" s="53">
        <v>151.16380981226416</v>
      </c>
      <c r="AK10" s="53">
        <v>152.63796200014457</v>
      </c>
      <c r="AL10" s="53">
        <v>154.03012405631219</v>
      </c>
      <c r="AM10" s="53">
        <v>155.75178338738851</v>
      </c>
      <c r="AN10" s="53">
        <v>157.53938592024591</v>
      </c>
      <c r="AO10" s="53">
        <v>159.29435253601957</v>
      </c>
      <c r="AP10" s="53">
        <v>161.04672701988852</v>
      </c>
      <c r="AQ10" s="53">
        <v>162.92148161518895</v>
      </c>
      <c r="AR10" s="53">
        <v>163.45231381636307</v>
      </c>
      <c r="AS10" s="53">
        <v>163.9585877054453</v>
      </c>
      <c r="AT10" s="53">
        <v>164.44056224725477</v>
      </c>
      <c r="AU10" s="53">
        <v>164.90138337913442</v>
      </c>
      <c r="AV10" s="53">
        <v>165.50245148556428</v>
      </c>
      <c r="AW10" s="53">
        <v>165.94832996439814</v>
      </c>
      <c r="AX10" s="53">
        <v>166.44652655167778</v>
      </c>
      <c r="AY10" s="53">
        <v>166.91623676961908</v>
      </c>
      <c r="AZ10" s="53">
        <v>167.37346401481147</v>
      </c>
      <c r="BA10" s="53">
        <v>167.94963072960863</v>
      </c>
    </row>
    <row r="11" spans="1:53" x14ac:dyDescent="0.2">
      <c r="A11" s="156" t="s">
        <v>136</v>
      </c>
      <c r="B11" s="156" t="s">
        <v>141</v>
      </c>
      <c r="C11" s="93">
        <v>5016.8445841471166</v>
      </c>
      <c r="D11" s="93">
        <v>5362.381086430697</v>
      </c>
      <c r="E11" s="93">
        <v>5611.00124678273</v>
      </c>
      <c r="F11" s="93">
        <v>5753.0837019398214</v>
      </c>
      <c r="G11" s="93">
        <v>5957.005535591903</v>
      </c>
      <c r="H11" s="93">
        <v>6015.1623925833428</v>
      </c>
      <c r="I11" s="93">
        <v>6082.931885872601</v>
      </c>
      <c r="J11" s="93">
        <v>6241.0893817542519</v>
      </c>
      <c r="K11" s="93">
        <v>6358.468614716332</v>
      </c>
      <c r="L11" s="93">
        <v>6383.188228603708</v>
      </c>
      <c r="M11" s="93">
        <v>6352.8109105481053</v>
      </c>
      <c r="N11" s="93">
        <v>6261.5391597207017</v>
      </c>
      <c r="O11" s="93">
        <v>6361.3238485077727</v>
      </c>
      <c r="P11" s="93">
        <v>6527.9235495370331</v>
      </c>
      <c r="Q11" s="93">
        <v>6595.8978975310183</v>
      </c>
      <c r="R11" s="93">
        <v>6526.5430741399732</v>
      </c>
      <c r="S11" s="93">
        <v>6587.2656434224509</v>
      </c>
      <c r="T11" s="93">
        <v>6796.5506935065605</v>
      </c>
      <c r="U11" s="93">
        <v>6727.1698989251581</v>
      </c>
      <c r="V11" s="93">
        <v>6572.9981868833329</v>
      </c>
      <c r="W11" s="93">
        <v>6451.2640343548119</v>
      </c>
      <c r="X11" s="93">
        <v>6299.3585040589032</v>
      </c>
      <c r="Y11" s="93">
        <v>6218.1952882514106</v>
      </c>
      <c r="Z11" s="93">
        <v>6225.5994318383373</v>
      </c>
      <c r="AA11" s="93">
        <v>6284.6771761609843</v>
      </c>
      <c r="AB11" s="93">
        <v>6443.1426308333421</v>
      </c>
      <c r="AC11" s="93">
        <v>6497.0111842918304</v>
      </c>
      <c r="AD11" s="93">
        <v>6589.094651703982</v>
      </c>
      <c r="AE11" s="93">
        <v>6760.0740497990346</v>
      </c>
      <c r="AF11" s="93">
        <v>6720.1077582468824</v>
      </c>
      <c r="AG11" s="53">
        <v>7012.2695126767885</v>
      </c>
      <c r="AH11" s="53">
        <v>6989.9798711772692</v>
      </c>
      <c r="AI11" s="53">
        <v>6991.234304166499</v>
      </c>
      <c r="AJ11" s="53">
        <v>6943.2394539980287</v>
      </c>
      <c r="AK11" s="53">
        <v>6866.846453698914</v>
      </c>
      <c r="AL11" s="53">
        <v>6705.7013570499475</v>
      </c>
      <c r="AM11" s="53">
        <v>6608.0796241605058</v>
      </c>
      <c r="AN11" s="53">
        <v>6497.290504190355</v>
      </c>
      <c r="AO11" s="53">
        <v>6335.2008984602744</v>
      </c>
      <c r="AP11" s="53">
        <v>6203.0356762213896</v>
      </c>
      <c r="AQ11" s="53">
        <v>6017.2338065218073</v>
      </c>
      <c r="AR11" s="53">
        <v>5872.5184301957252</v>
      </c>
      <c r="AS11" s="53">
        <v>5716.6976471489943</v>
      </c>
      <c r="AT11" s="53">
        <v>5545.7530147133557</v>
      </c>
      <c r="AU11" s="53">
        <v>5360.5261220816938</v>
      </c>
      <c r="AV11" s="53">
        <v>5166.0784167374659</v>
      </c>
      <c r="AW11" s="53">
        <v>4962.9696175388162</v>
      </c>
      <c r="AX11" s="53">
        <v>4751.9918191053903</v>
      </c>
      <c r="AY11" s="53">
        <v>4541.5776313783845</v>
      </c>
      <c r="AZ11" s="53">
        <v>4332.7373975948358</v>
      </c>
      <c r="BA11" s="53">
        <v>4128.0024371607878</v>
      </c>
    </row>
    <row r="12" spans="1:53" x14ac:dyDescent="0.2">
      <c r="A12" s="156" t="s">
        <v>137</v>
      </c>
      <c r="B12" s="156" t="s">
        <v>142</v>
      </c>
      <c r="C12" s="102">
        <v>1460.292645927929</v>
      </c>
      <c r="D12" s="102">
        <v>1563.6956921168548</v>
      </c>
      <c r="E12" s="102">
        <v>1566.7307978241467</v>
      </c>
      <c r="F12" s="102">
        <v>1601.3565820726828</v>
      </c>
      <c r="G12" s="102">
        <v>1669.6391481030792</v>
      </c>
      <c r="H12" s="102">
        <v>1667.54290390902</v>
      </c>
      <c r="I12" s="102">
        <v>1702.868814265825</v>
      </c>
      <c r="J12" s="102">
        <v>1736.955180041364</v>
      </c>
      <c r="K12" s="102">
        <v>1783.7831653050876</v>
      </c>
      <c r="L12" s="102">
        <v>1839.6568807851836</v>
      </c>
      <c r="M12" s="102">
        <v>1881.4561398899518</v>
      </c>
      <c r="N12" s="102">
        <v>1941.605653495425</v>
      </c>
      <c r="O12" s="102">
        <v>1941.1174368894142</v>
      </c>
      <c r="P12" s="102">
        <v>1969.7648427426491</v>
      </c>
      <c r="Q12" s="102">
        <v>2073.7666574531477</v>
      </c>
      <c r="R12" s="102">
        <v>2154.3561079895558</v>
      </c>
      <c r="S12" s="102">
        <v>2328.635459598991</v>
      </c>
      <c r="T12" s="102">
        <v>2544.0570307631638</v>
      </c>
      <c r="U12" s="102">
        <v>2492.9170289275667</v>
      </c>
      <c r="V12" s="102">
        <v>2292.9528526138702</v>
      </c>
      <c r="W12" s="102">
        <v>2216.1590452023447</v>
      </c>
      <c r="X12" s="102">
        <v>2016.4277712222324</v>
      </c>
      <c r="Y12" s="102">
        <v>1874.1584490822795</v>
      </c>
      <c r="Z12" s="102">
        <v>1769.7671338224204</v>
      </c>
      <c r="AA12" s="102">
        <v>1682.4256315457476</v>
      </c>
      <c r="AB12" s="102">
        <v>1694.1054061777231</v>
      </c>
      <c r="AC12" s="102">
        <v>1680.1230582154847</v>
      </c>
      <c r="AD12" s="102">
        <v>1690.0155553756765</v>
      </c>
      <c r="AE12" s="102">
        <v>1707.1903282517915</v>
      </c>
      <c r="AF12" s="102">
        <v>1625.2971937192215</v>
      </c>
      <c r="AG12" s="53">
        <v>1996.6326440002101</v>
      </c>
      <c r="AH12" s="53">
        <v>1991.9883280904291</v>
      </c>
      <c r="AI12" s="53">
        <v>1981.1959452809454</v>
      </c>
      <c r="AJ12" s="53">
        <v>1959.8967468538885</v>
      </c>
      <c r="AK12" s="53">
        <v>1935.0368756108585</v>
      </c>
      <c r="AL12" s="53">
        <v>1859.8094117820028</v>
      </c>
      <c r="AM12" s="53">
        <v>1828.3870297612154</v>
      </c>
      <c r="AN12" s="53">
        <v>1794.5236181514838</v>
      </c>
      <c r="AO12" s="53">
        <v>1732.5572112886639</v>
      </c>
      <c r="AP12" s="53">
        <v>1692.9619560527676</v>
      </c>
      <c r="AQ12" s="53">
        <v>1620.3801812610147</v>
      </c>
      <c r="AR12" s="53">
        <v>1575.3692701929647</v>
      </c>
      <c r="AS12" s="53">
        <v>1527.8221325792972</v>
      </c>
      <c r="AT12" s="53">
        <v>1477.8109162528667</v>
      </c>
      <c r="AU12" s="53">
        <v>1425.6861073500233</v>
      </c>
      <c r="AV12" s="53">
        <v>1372.1665346985917</v>
      </c>
      <c r="AW12" s="53">
        <v>1317.0114680598326</v>
      </c>
      <c r="AX12" s="53">
        <v>1260.862993576583</v>
      </c>
      <c r="AY12" s="53">
        <v>1204.407277011122</v>
      </c>
      <c r="AZ12" s="53">
        <v>1147.4229513095893</v>
      </c>
      <c r="BA12" s="53">
        <v>1089.2598620214001</v>
      </c>
    </row>
    <row r="13" spans="1:53" x14ac:dyDescent="0.2">
      <c r="A13" s="156" t="s">
        <v>138</v>
      </c>
      <c r="B13" s="156" t="s">
        <v>143</v>
      </c>
      <c r="C13" s="102">
        <v>2833.1318984943341</v>
      </c>
      <c r="D13" s="102">
        <v>2798.1630397482754</v>
      </c>
      <c r="E13" s="102">
        <v>2717.8226147365358</v>
      </c>
      <c r="F13" s="102">
        <v>2664.1186989832554</v>
      </c>
      <c r="G13" s="102">
        <v>2885.6707668864597</v>
      </c>
      <c r="H13" s="102">
        <v>2923.4008054695191</v>
      </c>
      <c r="I13" s="102">
        <v>2995.4228240833363</v>
      </c>
      <c r="J13" s="102">
        <v>3010.2373577292738</v>
      </c>
      <c r="K13" s="102">
        <v>3028.9633405378186</v>
      </c>
      <c r="L13" s="102">
        <v>3094.9260746187597</v>
      </c>
      <c r="M13" s="102">
        <v>2974.6896106291715</v>
      </c>
      <c r="N13" s="102">
        <v>3040.7176634651978</v>
      </c>
      <c r="O13" s="102">
        <v>3079.5901297031737</v>
      </c>
      <c r="P13" s="102">
        <v>3350.1439163109103</v>
      </c>
      <c r="Q13" s="102">
        <v>3500.641120422421</v>
      </c>
      <c r="R13" s="102">
        <v>3591.2762584366301</v>
      </c>
      <c r="S13" s="102">
        <v>3727.1322919603849</v>
      </c>
      <c r="T13" s="102">
        <v>3891.3237543426953</v>
      </c>
      <c r="U13" s="102">
        <v>3696.6213636491393</v>
      </c>
      <c r="V13" s="102">
        <v>3346.9589720663821</v>
      </c>
      <c r="W13" s="102">
        <v>3477.3741058431201</v>
      </c>
      <c r="X13" s="102">
        <v>3535.8469714955609</v>
      </c>
      <c r="Y13" s="102">
        <v>3222.431283667162</v>
      </c>
      <c r="Z13" s="102">
        <v>3130.8442238495504</v>
      </c>
      <c r="AA13" s="102">
        <v>3372.8265420724965</v>
      </c>
      <c r="AB13" s="102">
        <v>3423.8504568544827</v>
      </c>
      <c r="AC13" s="102">
        <v>3582.5050309560415</v>
      </c>
      <c r="AD13" s="102">
        <v>3653.7317450056762</v>
      </c>
      <c r="AE13" s="102">
        <v>3755.958386885532</v>
      </c>
      <c r="AF13" s="102">
        <v>3677.8856934665123</v>
      </c>
      <c r="AG13" s="53">
        <v>3071.4652288744201</v>
      </c>
      <c r="AH13" s="53">
        <v>3068.1194142413442</v>
      </c>
      <c r="AI13" s="53">
        <v>3059.7044984415143</v>
      </c>
      <c r="AJ13" s="53">
        <v>3041.0551591722565</v>
      </c>
      <c r="AK13" s="53">
        <v>3017.1793127424403</v>
      </c>
      <c r="AL13" s="53">
        <v>2916.4597537952973</v>
      </c>
      <c r="AM13" s="53">
        <v>2887.625572488882</v>
      </c>
      <c r="AN13" s="53">
        <v>2854.0850124960029</v>
      </c>
      <c r="AO13" s="53">
        <v>2775.3380473760481</v>
      </c>
      <c r="AP13" s="53">
        <v>2736.252710097549</v>
      </c>
      <c r="AQ13" s="53">
        <v>2649.9591136890831</v>
      </c>
      <c r="AR13" s="53">
        <v>2622.2223264638578</v>
      </c>
      <c r="AS13" s="53">
        <v>2603.4113105527708</v>
      </c>
      <c r="AT13" s="53">
        <v>2590.7989078581154</v>
      </c>
      <c r="AU13" s="53">
        <v>2584.9977335776653</v>
      </c>
      <c r="AV13" s="53">
        <v>2586.7958202181517</v>
      </c>
      <c r="AW13" s="53">
        <v>2593.9725431842576</v>
      </c>
      <c r="AX13" s="53">
        <v>2606.2024115422641</v>
      </c>
      <c r="AY13" s="53">
        <v>2622.4966416928091</v>
      </c>
      <c r="AZ13" s="53">
        <v>2642.2940597573843</v>
      </c>
      <c r="BA13" s="53">
        <v>2659.2797331422512</v>
      </c>
    </row>
    <row r="14" spans="1:53" x14ac:dyDescent="0.2">
      <c r="A14" s="156" t="s">
        <v>139</v>
      </c>
      <c r="B14" s="156" t="s">
        <v>140</v>
      </c>
      <c r="C14" s="102">
        <v>46.394677095271398</v>
      </c>
      <c r="D14" s="102">
        <v>47.672440649419499</v>
      </c>
      <c r="E14" s="102">
        <v>50.025257382105899</v>
      </c>
      <c r="F14" s="102">
        <v>52.014505770060801</v>
      </c>
      <c r="G14" s="102">
        <v>54.387660401426203</v>
      </c>
      <c r="H14" s="102">
        <v>57.355566400082999</v>
      </c>
      <c r="I14" s="102">
        <v>60.421053918082897</v>
      </c>
      <c r="J14" s="102">
        <v>66.436877493382596</v>
      </c>
      <c r="K14" s="102">
        <v>72.275195105327199</v>
      </c>
      <c r="L14" s="102">
        <v>72.5015589298674</v>
      </c>
      <c r="M14" s="102">
        <v>72.416386076736799</v>
      </c>
      <c r="N14" s="102">
        <v>68.228327142892098</v>
      </c>
      <c r="O14" s="102">
        <v>70.504433793546895</v>
      </c>
      <c r="P14" s="102">
        <v>70.822004313257295</v>
      </c>
      <c r="Q14" s="102">
        <v>70.058961597185103</v>
      </c>
      <c r="R14" s="102">
        <v>70.774190036018496</v>
      </c>
      <c r="S14" s="102">
        <v>73.246001248722706</v>
      </c>
      <c r="T14" s="102">
        <v>76.876995671025298</v>
      </c>
      <c r="U14" s="102">
        <v>76.729896508230794</v>
      </c>
      <c r="V14" s="102">
        <v>73.717487960916699</v>
      </c>
      <c r="W14" s="102">
        <v>71.320502091286798</v>
      </c>
      <c r="X14" s="102">
        <v>69.275881385035703</v>
      </c>
      <c r="Y14" s="102">
        <v>69.231535037204694</v>
      </c>
      <c r="Z14" s="102">
        <v>70.131739161726699</v>
      </c>
      <c r="AA14" s="102">
        <v>71.5802110747276</v>
      </c>
      <c r="AB14" s="102">
        <v>71.987954646998304</v>
      </c>
      <c r="AC14" s="102">
        <v>71.779732135832802</v>
      </c>
      <c r="AD14" s="102">
        <v>72.836288877141101</v>
      </c>
      <c r="AE14" s="102">
        <v>74.163355597298803</v>
      </c>
      <c r="AF14" s="102">
        <v>75.031872405441803</v>
      </c>
      <c r="AG14" s="53">
        <v>51.487232784540602</v>
      </c>
      <c r="AH14" s="53">
        <v>51.326249787414909</v>
      </c>
      <c r="AI14" s="53">
        <v>51.190044970809467</v>
      </c>
      <c r="AJ14" s="53">
        <v>51.033137212685006</v>
      </c>
      <c r="AK14" s="53">
        <v>50.861771302384803</v>
      </c>
      <c r="AL14" s="53">
        <v>50.679249211137176</v>
      </c>
      <c r="AM14" s="53">
        <v>50.479669419241226</v>
      </c>
      <c r="AN14" s="53">
        <v>50.260827449544877</v>
      </c>
      <c r="AO14" s="53">
        <v>50.019273533410079</v>
      </c>
      <c r="AP14" s="53">
        <v>49.752765671989835</v>
      </c>
      <c r="AQ14" s="53">
        <v>49.467222957085809</v>
      </c>
      <c r="AR14" s="53">
        <v>49.173087246184714</v>
      </c>
      <c r="AS14" s="53">
        <v>48.875610864734753</v>
      </c>
      <c r="AT14" s="53">
        <v>48.57339383627987</v>
      </c>
      <c r="AU14" s="53">
        <v>48.265849854448355</v>
      </c>
      <c r="AV14" s="53">
        <v>47.95505258410833</v>
      </c>
      <c r="AW14" s="53">
        <v>47.638843482866427</v>
      </c>
      <c r="AX14" s="53">
        <v>47.316665805846903</v>
      </c>
      <c r="AY14" s="53">
        <v>46.989446840289531</v>
      </c>
      <c r="AZ14" s="53">
        <v>46.657858087437866</v>
      </c>
      <c r="BA14" s="53">
        <v>46.32212592138999</v>
      </c>
    </row>
    <row r="15" spans="1:53" x14ac:dyDescent="0.2">
      <c r="A15" s="97" t="s">
        <v>11</v>
      </c>
      <c r="B15" s="97" t="s">
        <v>12</v>
      </c>
      <c r="C15" s="93">
        <v>296.74549442</v>
      </c>
      <c r="D15" s="93">
        <v>301.85644184</v>
      </c>
      <c r="E15" s="93">
        <v>319.24582284000002</v>
      </c>
      <c r="F15" s="93">
        <v>331.34986392000002</v>
      </c>
      <c r="G15" s="93">
        <v>300.30008459999999</v>
      </c>
      <c r="H15" s="93">
        <v>302.93102304000001</v>
      </c>
      <c r="I15" s="93">
        <v>300.63791551999998</v>
      </c>
      <c r="J15" s="93">
        <v>292.70545620000001</v>
      </c>
      <c r="K15" s="93">
        <v>246.978941832</v>
      </c>
      <c r="L15" s="93">
        <v>232.01434599999999</v>
      </c>
      <c r="M15" s="93">
        <v>227.82602</v>
      </c>
      <c r="N15" s="93">
        <v>211.18393800000001</v>
      </c>
      <c r="O15" s="93">
        <v>210.499177223999</v>
      </c>
      <c r="P15" s="93">
        <v>218.30261930399999</v>
      </c>
      <c r="Q15" s="93">
        <v>216.20577602399999</v>
      </c>
      <c r="R15" s="93">
        <v>232.12055109600001</v>
      </c>
      <c r="S15" s="93">
        <v>226.76431092000001</v>
      </c>
      <c r="T15" s="93">
        <v>227.589777072</v>
      </c>
      <c r="U15" s="93">
        <v>236.69379283200001</v>
      </c>
      <c r="V15" s="93">
        <v>230.20154135999999</v>
      </c>
      <c r="W15" s="93">
        <v>242.18539884</v>
      </c>
      <c r="X15" s="93">
        <v>249.38102179200001</v>
      </c>
      <c r="Y15" s="93">
        <v>249.32528292000001</v>
      </c>
      <c r="Z15" s="93">
        <v>247.789831383338</v>
      </c>
      <c r="AA15" s="93">
        <v>252.12709240862799</v>
      </c>
      <c r="AB15" s="93">
        <v>248.30725687781799</v>
      </c>
      <c r="AC15" s="93">
        <v>253.48598750682399</v>
      </c>
      <c r="AD15" s="93">
        <v>243.95377853658499</v>
      </c>
      <c r="AE15" s="93">
        <v>224.04092477710401</v>
      </c>
      <c r="AF15" s="93">
        <v>223.631182</v>
      </c>
      <c r="AG15" s="53">
        <v>209.29861419767997</v>
      </c>
      <c r="AH15" s="53">
        <v>209.40405344178001</v>
      </c>
      <c r="AI15" s="53">
        <v>209.65095032960002</v>
      </c>
      <c r="AJ15" s="53">
        <v>209.37326695167999</v>
      </c>
      <c r="AK15" s="53">
        <v>188.19990938527997</v>
      </c>
      <c r="AL15" s="53">
        <v>183.10063936560002</v>
      </c>
      <c r="AM15" s="53">
        <v>182.99187573883998</v>
      </c>
      <c r="AN15" s="53">
        <v>72.510138885800004</v>
      </c>
      <c r="AO15" s="53">
        <v>65.741204721600013</v>
      </c>
      <c r="AP15" s="53">
        <v>61.023175330039997</v>
      </c>
      <c r="AQ15" s="53">
        <v>59.979875343999993</v>
      </c>
      <c r="AR15" s="53">
        <v>59.979875343999993</v>
      </c>
      <c r="AS15" s="53">
        <v>59.99263555176001</v>
      </c>
      <c r="AT15" s="53">
        <v>59.99263555176001</v>
      </c>
      <c r="AU15" s="53">
        <v>59.99263555176001</v>
      </c>
      <c r="AV15" s="53">
        <v>60.005395759519999</v>
      </c>
      <c r="AW15" s="53">
        <v>60.005395759519999</v>
      </c>
      <c r="AX15" s="53">
        <v>60.005395759519999</v>
      </c>
      <c r="AY15" s="53">
        <v>60.005395759519999</v>
      </c>
      <c r="AZ15" s="53">
        <v>60.005395759519999</v>
      </c>
      <c r="BA15" s="53">
        <v>60.005395759519999</v>
      </c>
    </row>
    <row r="16" spans="1:53" x14ac:dyDescent="0.2">
      <c r="A16" s="97" t="s">
        <v>13</v>
      </c>
      <c r="B16" s="156" t="s">
        <v>192</v>
      </c>
      <c r="C16" s="93">
        <v>714.44274388825897</v>
      </c>
      <c r="D16" s="93">
        <v>809.62622605845104</v>
      </c>
      <c r="E16" s="93">
        <v>817.912866174957</v>
      </c>
      <c r="F16" s="93">
        <v>735.19208801542504</v>
      </c>
      <c r="G16" s="93">
        <v>686.91443943717695</v>
      </c>
      <c r="H16" s="93">
        <v>716.72040178132602</v>
      </c>
      <c r="I16" s="93">
        <v>788.52813993271195</v>
      </c>
      <c r="J16" s="93">
        <v>781.00401653122401</v>
      </c>
      <c r="K16" s="93">
        <v>671.83024224858605</v>
      </c>
      <c r="L16" s="93">
        <v>593.06675231899203</v>
      </c>
      <c r="M16" s="93">
        <v>625.60307937931202</v>
      </c>
      <c r="N16" s="93">
        <v>659.25003616046797</v>
      </c>
      <c r="O16" s="93">
        <v>716.10974703608304</v>
      </c>
      <c r="P16" s="93">
        <v>708.96840581253105</v>
      </c>
      <c r="Q16" s="93">
        <v>635.48727454878599</v>
      </c>
      <c r="R16" s="93">
        <v>723.77009064278104</v>
      </c>
      <c r="S16" s="93">
        <v>676.88083349478097</v>
      </c>
      <c r="T16" s="93">
        <v>606.40716002402905</v>
      </c>
      <c r="U16" s="93">
        <v>739.12545908503205</v>
      </c>
      <c r="V16" s="93">
        <v>697.56293712786703</v>
      </c>
      <c r="W16" s="93">
        <v>622.33996586892795</v>
      </c>
      <c r="X16" s="93">
        <v>610.24276979778904</v>
      </c>
      <c r="Y16" s="93">
        <v>595.49351170253601</v>
      </c>
      <c r="Z16" s="93">
        <v>602.52465144928703</v>
      </c>
      <c r="AA16" s="93">
        <v>501.422514991752</v>
      </c>
      <c r="AB16" s="93">
        <v>563.98474245696787</v>
      </c>
      <c r="AC16" s="93">
        <v>628.15388438613513</v>
      </c>
      <c r="AD16" s="93">
        <v>636.70770369706861</v>
      </c>
      <c r="AE16" s="93">
        <v>627.18962647133583</v>
      </c>
      <c r="AF16" s="93">
        <v>514.17745399381579</v>
      </c>
      <c r="AG16" s="53">
        <v>562.64169967760131</v>
      </c>
      <c r="AH16" s="53">
        <v>558.38943353873606</v>
      </c>
      <c r="AI16" s="53">
        <v>551.48095365236964</v>
      </c>
      <c r="AJ16" s="53">
        <v>547.09934805989178</v>
      </c>
      <c r="AK16" s="53">
        <v>541.35163520539879</v>
      </c>
      <c r="AL16" s="53">
        <v>537.93125555805159</v>
      </c>
      <c r="AM16" s="53">
        <v>532.12939124919626</v>
      </c>
      <c r="AN16" s="53">
        <v>527.54945526216466</v>
      </c>
      <c r="AO16" s="53">
        <v>522.65343328965264</v>
      </c>
      <c r="AP16" s="53">
        <v>517.23114760420287</v>
      </c>
      <c r="AQ16" s="53">
        <v>511.33305341456031</v>
      </c>
      <c r="AR16" s="53">
        <v>507.31965418506002</v>
      </c>
      <c r="AS16" s="53">
        <v>503.02700737205589</v>
      </c>
      <c r="AT16" s="53">
        <v>498.46882311421973</v>
      </c>
      <c r="AU16" s="53">
        <v>494.75102101670984</v>
      </c>
      <c r="AV16" s="53">
        <v>491.98372409258388</v>
      </c>
      <c r="AW16" s="53">
        <v>489.29903942488295</v>
      </c>
      <c r="AX16" s="53">
        <v>486.88054139572978</v>
      </c>
      <c r="AY16" s="53">
        <v>484.23281516792383</v>
      </c>
      <c r="AZ16" s="53">
        <v>481.77287474391778</v>
      </c>
      <c r="BA16" s="53">
        <v>479.94707863356626</v>
      </c>
    </row>
    <row r="17" spans="1:53" s="86" customFormat="1" x14ac:dyDescent="0.2">
      <c r="A17" s="98"/>
      <c r="B17" s="9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</row>
    <row r="18" spans="1:53" s="86" customFormat="1" x14ac:dyDescent="0.2">
      <c r="A18" s="177" t="s">
        <v>179</v>
      </c>
      <c r="B18" s="92" t="s">
        <v>14</v>
      </c>
      <c r="C18" s="93">
        <v>1415.1061020087841</v>
      </c>
      <c r="D18" s="93">
        <v>1317.850770039807</v>
      </c>
      <c r="E18" s="93">
        <v>1215.5473168022249</v>
      </c>
      <c r="F18" s="93">
        <v>1293.888705896208</v>
      </c>
      <c r="G18" s="93">
        <v>1139.51727321316</v>
      </c>
      <c r="H18" s="93">
        <v>1144.9528736485256</v>
      </c>
      <c r="I18" s="93">
        <v>1309.8846517650743</v>
      </c>
      <c r="J18" s="93">
        <v>1158.0355130631431</v>
      </c>
      <c r="K18" s="93">
        <v>1050.030787956633</v>
      </c>
      <c r="L18" s="93">
        <v>1031.4072662488388</v>
      </c>
      <c r="M18" s="93">
        <v>899.07344992699598</v>
      </c>
      <c r="N18" s="93">
        <v>875.20261695336603</v>
      </c>
      <c r="O18" s="93">
        <v>868.93211981737102</v>
      </c>
      <c r="P18" s="93">
        <v>995.40213171531457</v>
      </c>
      <c r="Q18" s="93">
        <v>954.32904267049889</v>
      </c>
      <c r="R18" s="93">
        <v>963.89748464271565</v>
      </c>
      <c r="S18" s="93">
        <v>947.58266019841301</v>
      </c>
      <c r="T18" s="93">
        <v>860.49767244039504</v>
      </c>
      <c r="U18" s="93">
        <v>879.49887702765818</v>
      </c>
      <c r="V18" s="93">
        <v>869.63627346598025</v>
      </c>
      <c r="W18" s="93">
        <v>875.43830347090875</v>
      </c>
      <c r="X18" s="93">
        <v>683.10983813802898</v>
      </c>
      <c r="Y18" s="93">
        <v>751.11712777899425</v>
      </c>
      <c r="Z18" s="93">
        <v>742.17001422329702</v>
      </c>
      <c r="AA18" s="93">
        <v>573.51386993478911</v>
      </c>
      <c r="AB18" s="93">
        <v>633.85033960955195</v>
      </c>
      <c r="AC18" s="93">
        <v>640.72377756430603</v>
      </c>
      <c r="AD18" s="93">
        <v>640.13400700982402</v>
      </c>
      <c r="AE18" s="93">
        <v>618.35159354865698</v>
      </c>
      <c r="AF18" s="93">
        <v>531.87201832039204</v>
      </c>
      <c r="AG18" s="53">
        <v>427.3946119267182</v>
      </c>
      <c r="AH18" s="53">
        <v>384.59779889793458</v>
      </c>
      <c r="AI18" s="53">
        <v>347.30556116663359</v>
      </c>
      <c r="AJ18" s="53">
        <v>321.35828380963329</v>
      </c>
      <c r="AK18" s="53">
        <v>296.13937708329416</v>
      </c>
      <c r="AL18" s="53">
        <v>275.35183528488676</v>
      </c>
      <c r="AM18" s="53">
        <v>248.32475660011519</v>
      </c>
      <c r="AN18" s="53">
        <v>227.76842056173925</v>
      </c>
      <c r="AO18" s="53">
        <v>208.22987450914417</v>
      </c>
      <c r="AP18" s="53">
        <v>189.50304685669215</v>
      </c>
      <c r="AQ18" s="53">
        <v>174.00475457169293</v>
      </c>
      <c r="AR18" s="53">
        <v>159.20871599853598</v>
      </c>
      <c r="AS18" s="53">
        <v>144.4259410696381</v>
      </c>
      <c r="AT18" s="53">
        <v>129.58783393859852</v>
      </c>
      <c r="AU18" s="53">
        <v>116.02112742500162</v>
      </c>
      <c r="AV18" s="53">
        <v>101.36670874302921</v>
      </c>
      <c r="AW18" s="53">
        <v>99.8822994361893</v>
      </c>
      <c r="AX18" s="53">
        <v>98.880918021660534</v>
      </c>
      <c r="AY18" s="53">
        <v>97.580031579605588</v>
      </c>
      <c r="AZ18" s="53">
        <v>96.603703506512929</v>
      </c>
      <c r="BA18" s="53">
        <v>96.469333562705089</v>
      </c>
    </row>
    <row r="19" spans="1:53" s="86" customFormat="1" x14ac:dyDescent="0.2">
      <c r="A19" s="177" t="s">
        <v>180</v>
      </c>
      <c r="B19" s="92" t="s">
        <v>15</v>
      </c>
      <c r="C19" s="93">
        <v>44.6008798823554</v>
      </c>
      <c r="D19" s="93">
        <v>44.524182034778903</v>
      </c>
      <c r="E19" s="93">
        <v>44.601942067173503</v>
      </c>
      <c r="F19" s="93">
        <v>45.032002674566002</v>
      </c>
      <c r="G19" s="93">
        <v>45.6555608269827</v>
      </c>
      <c r="H19" s="93">
        <v>46.416887477376598</v>
      </c>
      <c r="I19" s="93">
        <v>47.247411927778799</v>
      </c>
      <c r="J19" s="93">
        <v>48.103589334667298</v>
      </c>
      <c r="K19" s="93">
        <v>48.975822768138102</v>
      </c>
      <c r="L19" s="93">
        <v>49.860076145807597</v>
      </c>
      <c r="M19" s="93">
        <v>50.755695970112697</v>
      </c>
      <c r="N19" s="93">
        <v>54.428663238678503</v>
      </c>
      <c r="O19" s="93">
        <v>59.931510862779</v>
      </c>
      <c r="P19" s="93">
        <v>67.457728175582304</v>
      </c>
      <c r="Q19" s="93">
        <v>77.716070885288303</v>
      </c>
      <c r="R19" s="93">
        <v>88.288783574553094</v>
      </c>
      <c r="S19" s="93">
        <v>99.1806851250671</v>
      </c>
      <c r="T19" s="93">
        <v>106.11956854779299</v>
      </c>
      <c r="U19" s="93">
        <v>109.00524708057399</v>
      </c>
      <c r="V19" s="93">
        <v>99.076827064487404</v>
      </c>
      <c r="W19" s="93">
        <v>95.225520014227598</v>
      </c>
      <c r="X19" s="93">
        <v>90.010727250215794</v>
      </c>
      <c r="Y19" s="93">
        <v>86.646020685562803</v>
      </c>
      <c r="Z19" s="93">
        <v>85.796697483106598</v>
      </c>
      <c r="AA19" s="93">
        <v>84.906965435968701</v>
      </c>
      <c r="AB19" s="93">
        <v>83.728404818562893</v>
      </c>
      <c r="AC19" s="93">
        <v>83.121283423924595</v>
      </c>
      <c r="AD19" s="93">
        <v>82.782767782947502</v>
      </c>
      <c r="AE19" s="93">
        <v>82.951408303301406</v>
      </c>
      <c r="AF19" s="93">
        <v>78.953456672162005</v>
      </c>
      <c r="AG19" s="53">
        <v>19.694366879687497</v>
      </c>
      <c r="AH19" s="53">
        <v>19.682591687499997</v>
      </c>
      <c r="AI19" s="53">
        <v>19.682591687499997</v>
      </c>
      <c r="AJ19" s="53">
        <v>19.682591687499997</v>
      </c>
      <c r="AK19" s="53">
        <v>19.682591687499997</v>
      </c>
      <c r="AL19" s="53">
        <v>19.212561189886291</v>
      </c>
      <c r="AM19" s="53">
        <v>17.689653895829458</v>
      </c>
      <c r="AN19" s="53">
        <v>15.624928410991972</v>
      </c>
      <c r="AO19" s="53">
        <v>12.500483910314179</v>
      </c>
      <c r="AP19" s="53">
        <v>7.9790593797371976</v>
      </c>
      <c r="AQ19" s="53">
        <v>3.3899526800051448E-2</v>
      </c>
      <c r="AR19" s="53">
        <v>0.66614750985932902</v>
      </c>
      <c r="AS19" s="53">
        <v>1.6321949226178756</v>
      </c>
      <c r="AT19" s="53">
        <v>3.2860801875255241</v>
      </c>
      <c r="AU19" s="53">
        <v>6.7563302984031006</v>
      </c>
      <c r="AV19" s="53">
        <v>13.821480056363036</v>
      </c>
      <c r="AW19" s="53">
        <v>14.425812115295551</v>
      </c>
      <c r="AX19" s="53">
        <v>15.030144174228067</v>
      </c>
      <c r="AY19" s="53">
        <v>15.634476233160576</v>
      </c>
      <c r="AZ19" s="53">
        <v>16.238808292093101</v>
      </c>
      <c r="BA19" s="53">
        <v>16.843140351025617</v>
      </c>
    </row>
    <row r="20" spans="1:53" s="86" customFormat="1" x14ac:dyDescent="0.2">
      <c r="A20" s="177" t="s">
        <v>181</v>
      </c>
      <c r="B20" s="92" t="s">
        <v>16</v>
      </c>
      <c r="C20" s="93">
        <v>4969.1819987215013</v>
      </c>
      <c r="D20" s="93">
        <v>5210.2817635790898</v>
      </c>
      <c r="E20" s="93">
        <v>4622.1214904876397</v>
      </c>
      <c r="F20" s="93">
        <v>5351.6005005369298</v>
      </c>
      <c r="G20" s="93">
        <v>4896.96905470407</v>
      </c>
      <c r="H20" s="93">
        <v>4947.5900674958502</v>
      </c>
      <c r="I20" s="93">
        <v>5306.9508777269502</v>
      </c>
      <c r="J20" s="93">
        <v>4748.4916445290301</v>
      </c>
      <c r="K20" s="93">
        <v>4669.5069683762604</v>
      </c>
      <c r="L20" s="93">
        <v>4486.6018464212902</v>
      </c>
      <c r="M20" s="93">
        <v>3989.80141966869</v>
      </c>
      <c r="N20" s="93">
        <v>4189.0853891591896</v>
      </c>
      <c r="O20" s="93">
        <v>3933.0117381031801</v>
      </c>
      <c r="P20" s="93">
        <v>3894.88538376419</v>
      </c>
      <c r="Q20" s="93">
        <v>3749.5360772521399</v>
      </c>
      <c r="R20" s="93">
        <v>3624.1737579535302</v>
      </c>
      <c r="S20" s="93">
        <v>3376.7253264323999</v>
      </c>
      <c r="T20" s="93">
        <v>3106.2606465328099</v>
      </c>
      <c r="U20" s="93">
        <v>3003.4177161023799</v>
      </c>
      <c r="V20" s="93">
        <v>2925.2542018807098</v>
      </c>
      <c r="W20" s="93">
        <v>3123.9342689670002</v>
      </c>
      <c r="X20" s="93">
        <v>2637.3656678890902</v>
      </c>
      <c r="Y20" s="93">
        <v>2455.95793603324</v>
      </c>
      <c r="Z20" s="93">
        <v>2369.042703019385</v>
      </c>
      <c r="AA20" s="93">
        <v>1876.4029572459081</v>
      </c>
      <c r="AB20" s="93">
        <v>1960.867623904086</v>
      </c>
      <c r="AC20" s="93">
        <v>1996.889754305409</v>
      </c>
      <c r="AD20" s="93">
        <v>1875.712725179658</v>
      </c>
      <c r="AE20" s="93">
        <v>1828.0940585080409</v>
      </c>
      <c r="AF20" s="93">
        <v>1738.893950526897</v>
      </c>
      <c r="AG20" s="53">
        <v>1727.5018184705034</v>
      </c>
      <c r="AH20" s="53">
        <v>1560.3114173869758</v>
      </c>
      <c r="AI20" s="53">
        <v>1366.1012212882194</v>
      </c>
      <c r="AJ20" s="53">
        <v>1217.563236784669</v>
      </c>
      <c r="AK20" s="53">
        <v>1073.4001165809016</v>
      </c>
      <c r="AL20" s="53">
        <v>945.50465974160807</v>
      </c>
      <c r="AM20" s="53">
        <v>831.62823747346204</v>
      </c>
      <c r="AN20" s="53">
        <v>739.6689860527556</v>
      </c>
      <c r="AO20" s="53">
        <v>648.03927786103145</v>
      </c>
      <c r="AP20" s="53">
        <v>554.79336636073663</v>
      </c>
      <c r="AQ20" s="53">
        <v>461.4521725505316</v>
      </c>
      <c r="AR20" s="53">
        <v>411.30258446695677</v>
      </c>
      <c r="AS20" s="53">
        <v>361.71908045369781</v>
      </c>
      <c r="AT20" s="53">
        <v>313.61228112377273</v>
      </c>
      <c r="AU20" s="53">
        <v>276.19312829978679</v>
      </c>
      <c r="AV20" s="53">
        <v>247.86438936550292</v>
      </c>
      <c r="AW20" s="53">
        <v>245.43617711908311</v>
      </c>
      <c r="AX20" s="53">
        <v>244.77624256353914</v>
      </c>
      <c r="AY20" s="53">
        <v>242.53963855263538</v>
      </c>
      <c r="AZ20" s="53">
        <v>241.5600148497299</v>
      </c>
      <c r="BA20" s="53">
        <v>244.92993502694583</v>
      </c>
    </row>
    <row r="21" spans="1:53" x14ac:dyDescent="0.2">
      <c r="A21" s="156" t="s">
        <v>182</v>
      </c>
      <c r="B21" s="97" t="s">
        <v>17</v>
      </c>
      <c r="C21" s="93">
        <v>18.831895650910901</v>
      </c>
      <c r="D21" s="93">
        <v>18.993002762780499</v>
      </c>
      <c r="E21" s="93">
        <v>19.086017016268801</v>
      </c>
      <c r="F21" s="93">
        <v>19.259581170955499</v>
      </c>
      <c r="G21" s="93">
        <v>19.517821518190299</v>
      </c>
      <c r="H21" s="93">
        <v>19.844304710444799</v>
      </c>
      <c r="I21" s="93">
        <v>20.2549199327221</v>
      </c>
      <c r="J21" s="93">
        <v>20.729244697428499</v>
      </c>
      <c r="K21" s="93">
        <v>21.225339442355001</v>
      </c>
      <c r="L21" s="93">
        <v>21.727456357674299</v>
      </c>
      <c r="M21" s="93">
        <v>22.2314203170267</v>
      </c>
      <c r="N21" s="93">
        <v>22.724488451102602</v>
      </c>
      <c r="O21" s="93">
        <v>23.256249537053598</v>
      </c>
      <c r="P21" s="93">
        <v>23.875433662459098</v>
      </c>
      <c r="Q21" s="93">
        <v>24.568246037322702</v>
      </c>
      <c r="R21" s="93">
        <v>25.325120033370599</v>
      </c>
      <c r="S21" s="93">
        <v>26.523486707865899</v>
      </c>
      <c r="T21" s="93">
        <v>28.045613000377202</v>
      </c>
      <c r="U21" s="93">
        <v>29.1867156477309</v>
      </c>
      <c r="V21" s="93">
        <v>28.484293911032001</v>
      </c>
      <c r="W21" s="93">
        <v>26.618200130216799</v>
      </c>
      <c r="X21" s="93">
        <v>25.486226245106099</v>
      </c>
      <c r="Y21" s="93">
        <v>25.005468839290501</v>
      </c>
      <c r="Z21" s="93">
        <v>24.594568312813799</v>
      </c>
      <c r="AA21" s="93">
        <v>24.105843333928998</v>
      </c>
      <c r="AB21" s="93">
        <v>23.8424650990816</v>
      </c>
      <c r="AC21" s="93">
        <v>23.8487563480106</v>
      </c>
      <c r="AD21" s="93">
        <v>23.793414732221901</v>
      </c>
      <c r="AE21" s="93">
        <v>23.192330783443801</v>
      </c>
      <c r="AF21" s="93">
        <v>21.811623876984999</v>
      </c>
      <c r="AG21" s="53">
        <v>19.85598045592808</v>
      </c>
      <c r="AH21" s="53">
        <v>19.121060276190804</v>
      </c>
      <c r="AI21" s="53">
        <v>18.462445668232832</v>
      </c>
      <c r="AJ21" s="53">
        <v>17.960738702002175</v>
      </c>
      <c r="AK21" s="53">
        <v>17.635922123929813</v>
      </c>
      <c r="AL21" s="53">
        <v>17.416247621297945</v>
      </c>
      <c r="AM21" s="53">
        <v>17.147385758753909</v>
      </c>
      <c r="AN21" s="53">
        <v>16.818973603578012</v>
      </c>
      <c r="AO21" s="53">
        <v>16.486322303801522</v>
      </c>
      <c r="AP21" s="53">
        <v>16.149656692910419</v>
      </c>
      <c r="AQ21" s="53">
        <v>15.810112248911233</v>
      </c>
      <c r="AR21" s="53">
        <v>15.514543268574299</v>
      </c>
      <c r="AS21" s="53">
        <v>15.301394971662136</v>
      </c>
      <c r="AT21" s="53">
        <v>15.157815607221989</v>
      </c>
      <c r="AU21" s="53">
        <v>15.065117359003327</v>
      </c>
      <c r="AV21" s="53">
        <v>15.011320451032365</v>
      </c>
      <c r="AW21" s="53">
        <v>14.976327906328338</v>
      </c>
      <c r="AX21" s="53">
        <v>14.946718784034703</v>
      </c>
      <c r="AY21" s="53">
        <v>14.919527090797258</v>
      </c>
      <c r="AZ21" s="53">
        <v>14.893132200596082</v>
      </c>
      <c r="BA21" s="53">
        <v>14.866865037700592</v>
      </c>
    </row>
    <row r="22" spans="1:53" s="86" customFormat="1" x14ac:dyDescent="0.2">
      <c r="A22" s="177" t="s">
        <v>183</v>
      </c>
      <c r="B22" s="92" t="s">
        <v>18</v>
      </c>
      <c r="C22" s="93">
        <v>667.01904185036403</v>
      </c>
      <c r="D22" s="93">
        <v>753.20235377557697</v>
      </c>
      <c r="E22" s="93">
        <v>704.90645349341003</v>
      </c>
      <c r="F22" s="93">
        <v>673.06880430257604</v>
      </c>
      <c r="G22" s="93">
        <v>722.10344484049801</v>
      </c>
      <c r="H22" s="93">
        <v>801.370493650399</v>
      </c>
      <c r="I22" s="93">
        <v>937.416433083686</v>
      </c>
      <c r="J22" s="93">
        <v>916.43605894322297</v>
      </c>
      <c r="K22" s="93">
        <v>901.98904262761096</v>
      </c>
      <c r="L22" s="93">
        <v>889.22188427427602</v>
      </c>
      <c r="M22" s="93">
        <v>844.60000265092197</v>
      </c>
      <c r="N22" s="93">
        <v>870.66306298889799</v>
      </c>
      <c r="O22" s="93">
        <v>792.39865793599495</v>
      </c>
      <c r="P22" s="93">
        <v>768.372879158091</v>
      </c>
      <c r="Q22" s="93">
        <v>749.38881604757398</v>
      </c>
      <c r="R22" s="93">
        <v>707.58060852423796</v>
      </c>
      <c r="S22" s="93">
        <v>636.35609327751797</v>
      </c>
      <c r="T22" s="93">
        <v>499.49948856762501</v>
      </c>
      <c r="U22" s="93">
        <v>446.096035868564</v>
      </c>
      <c r="V22" s="93">
        <v>379.13493631920062</v>
      </c>
      <c r="W22" s="93">
        <v>488.70910547702402</v>
      </c>
      <c r="X22" s="93">
        <v>418.26786682204499</v>
      </c>
      <c r="Y22" s="93">
        <v>353.75690977040603</v>
      </c>
      <c r="Z22" s="93">
        <v>327.75708674576191</v>
      </c>
      <c r="AA22" s="93">
        <v>204.82244983162644</v>
      </c>
      <c r="AB22" s="93">
        <v>175.38894810846389</v>
      </c>
      <c r="AC22" s="93">
        <v>191.58348910463999</v>
      </c>
      <c r="AD22" s="93">
        <v>167.50495233880551</v>
      </c>
      <c r="AE22" s="93">
        <v>176.6564475861986</v>
      </c>
      <c r="AF22" s="93">
        <v>122.64633813834701</v>
      </c>
      <c r="AG22" s="53">
        <v>127.69860004115425</v>
      </c>
      <c r="AH22" s="53">
        <v>126.84521164896198</v>
      </c>
      <c r="AI22" s="53">
        <v>123.61741879995586</v>
      </c>
      <c r="AJ22" s="53">
        <v>123.28506576364424</v>
      </c>
      <c r="AK22" s="53">
        <v>122.68518469900656</v>
      </c>
      <c r="AL22" s="53">
        <v>123.04560201669655</v>
      </c>
      <c r="AM22" s="53">
        <v>118.22831867937147</v>
      </c>
      <c r="AN22" s="53">
        <v>114.89545323213225</v>
      </c>
      <c r="AO22" s="53">
        <v>110.72316421953053</v>
      </c>
      <c r="AP22" s="53">
        <v>105.31794850207895</v>
      </c>
      <c r="AQ22" s="53">
        <v>98.693912103266115</v>
      </c>
      <c r="AR22" s="53">
        <v>97.585812551095017</v>
      </c>
      <c r="AS22" s="53">
        <v>96.072320189414953</v>
      </c>
      <c r="AT22" s="53">
        <v>94.190981746974074</v>
      </c>
      <c r="AU22" s="53">
        <v>93.770503460996792</v>
      </c>
      <c r="AV22" s="53">
        <v>94.945066631811528</v>
      </c>
      <c r="AW22" s="53">
        <v>95.538794378812469</v>
      </c>
      <c r="AX22" s="53">
        <v>96.587562515163853</v>
      </c>
      <c r="AY22" s="53">
        <v>97.331629334426367</v>
      </c>
      <c r="AZ22" s="53">
        <v>98.384586238684818</v>
      </c>
      <c r="BA22" s="53">
        <v>100.29050590755851</v>
      </c>
    </row>
    <row r="23" spans="1:53" x14ac:dyDescent="0.2">
      <c r="A23" s="156" t="s">
        <v>184</v>
      </c>
      <c r="B23" s="97" t="s">
        <v>19</v>
      </c>
      <c r="C23" s="93">
        <v>1927.5038291637338</v>
      </c>
      <c r="D23" s="93">
        <v>1937.5603391946279</v>
      </c>
      <c r="E23" s="93">
        <v>1827.1958642700747</v>
      </c>
      <c r="F23" s="93">
        <v>1792.2483115526456</v>
      </c>
      <c r="G23" s="93">
        <v>1731.9985399576037</v>
      </c>
      <c r="H23" s="93">
        <v>1767.6696119614073</v>
      </c>
      <c r="I23" s="93">
        <v>1671.8436641389922</v>
      </c>
      <c r="J23" s="93">
        <v>1587.0623795550475</v>
      </c>
      <c r="K23" s="93">
        <v>1543.6666854404389</v>
      </c>
      <c r="L23" s="93">
        <v>1598.0527807721392</v>
      </c>
      <c r="M23" s="93">
        <v>1698.0526849526627</v>
      </c>
      <c r="N23" s="93">
        <v>1672.5046489694605</v>
      </c>
      <c r="O23" s="93">
        <v>1670.2257185577673</v>
      </c>
      <c r="P23" s="93">
        <v>1636.4365560288616</v>
      </c>
      <c r="Q23" s="93">
        <v>1571.9346100084183</v>
      </c>
      <c r="R23" s="93">
        <v>1586.5836176297803</v>
      </c>
      <c r="S23" s="93">
        <v>1610.9952703309114</v>
      </c>
      <c r="T23" s="93">
        <v>1595.8385379983411</v>
      </c>
      <c r="U23" s="93">
        <v>1571.2512494920152</v>
      </c>
      <c r="V23" s="93">
        <v>1530.7576702443243</v>
      </c>
      <c r="W23" s="93">
        <v>1499.4772292572475</v>
      </c>
      <c r="X23" s="93">
        <v>1450.3496690044003</v>
      </c>
      <c r="Y23" s="93">
        <v>1344.3419855013271</v>
      </c>
      <c r="Z23" s="93">
        <v>1377.7692411313217</v>
      </c>
      <c r="AA23" s="93">
        <v>1328.1235650368526</v>
      </c>
      <c r="AB23" s="93">
        <v>1400.9811614243326</v>
      </c>
      <c r="AC23" s="93">
        <v>1400.3150511391191</v>
      </c>
      <c r="AD23" s="93">
        <v>1332.5487785373723</v>
      </c>
      <c r="AE23" s="93">
        <v>1326.2053574431636</v>
      </c>
      <c r="AF23" s="93">
        <v>1288.3811820888263</v>
      </c>
      <c r="AG23" s="53">
        <v>1167.7095575573831</v>
      </c>
      <c r="AH23" s="53">
        <v>1102.8320793946491</v>
      </c>
      <c r="AI23" s="53">
        <v>1077.7883496237282</v>
      </c>
      <c r="AJ23" s="53">
        <v>1052.7446198528053</v>
      </c>
      <c r="AK23" s="53">
        <v>1027.7008900818835</v>
      </c>
      <c r="AL23" s="53">
        <v>989.87730099247051</v>
      </c>
      <c r="AM23" s="53">
        <v>972.87355914165425</v>
      </c>
      <c r="AN23" s="53">
        <v>955.86981729083743</v>
      </c>
      <c r="AO23" s="53">
        <v>932.10492340186443</v>
      </c>
      <c r="AP23" s="53">
        <v>915.15493880416852</v>
      </c>
      <c r="AQ23" s="53">
        <v>889.50404358781373</v>
      </c>
      <c r="AR23" s="53">
        <v>879.64208610690628</v>
      </c>
      <c r="AS23" s="53">
        <v>869.78012862599996</v>
      </c>
      <c r="AT23" s="53">
        <v>859.91817114509195</v>
      </c>
      <c r="AU23" s="53">
        <v>850.05621366418438</v>
      </c>
      <c r="AV23" s="53">
        <v>840.19425618327637</v>
      </c>
      <c r="AW23" s="53">
        <v>833.33757714312048</v>
      </c>
      <c r="AX23" s="53">
        <v>826.48089810296437</v>
      </c>
      <c r="AY23" s="53">
        <v>819.62421906280861</v>
      </c>
      <c r="AZ23" s="53">
        <v>812.7675400226525</v>
      </c>
      <c r="BA23" s="53">
        <v>805.91086098249684</v>
      </c>
    </row>
    <row r="24" spans="1:53" s="100" customFormat="1" x14ac:dyDescent="0.2">
      <c r="A24" s="99"/>
      <c r="B24" s="9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</row>
    <row r="25" spans="1:53" x14ac:dyDescent="0.2">
      <c r="A25" s="156" t="s">
        <v>185</v>
      </c>
      <c r="B25" s="101" t="s">
        <v>20</v>
      </c>
      <c r="C25" s="93">
        <v>119.01498254000001</v>
      </c>
      <c r="D25" s="93">
        <v>286.68979164000001</v>
      </c>
      <c r="E25" s="93">
        <v>140.78850797000001</v>
      </c>
      <c r="F25" s="93">
        <v>237.12616234999999</v>
      </c>
      <c r="G25" s="93">
        <v>252.00813747999999</v>
      </c>
      <c r="H25" s="93">
        <v>251.89081837000001</v>
      </c>
      <c r="I25" s="93">
        <v>175.92017122999999</v>
      </c>
      <c r="J25" s="93">
        <v>170.82613853399999</v>
      </c>
      <c r="K25" s="93">
        <v>204.02724527999999</v>
      </c>
      <c r="L25" s="93">
        <v>182.35165873299999</v>
      </c>
      <c r="M25" s="93">
        <v>110.52806091799999</v>
      </c>
      <c r="N25" s="93">
        <v>96.872634976000001</v>
      </c>
      <c r="O25" s="93">
        <v>88.777897707999998</v>
      </c>
      <c r="P25" s="93">
        <v>91.981080074000005</v>
      </c>
      <c r="Q25" s="93">
        <v>239.01986083200001</v>
      </c>
      <c r="R25" s="93">
        <v>270.79518454200002</v>
      </c>
      <c r="S25" s="93">
        <v>126.45733952400001</v>
      </c>
      <c r="T25" s="93">
        <v>174.86949249</v>
      </c>
      <c r="U25" s="93">
        <v>107.62101463800001</v>
      </c>
      <c r="V25" s="93">
        <v>159.99471831</v>
      </c>
      <c r="W25" s="93">
        <v>107.047068528</v>
      </c>
      <c r="X25" s="93">
        <v>193.03374375000001</v>
      </c>
      <c r="Y25" s="93">
        <v>115.78832665199999</v>
      </c>
      <c r="Z25" s="93">
        <v>140.70417507339101</v>
      </c>
      <c r="AA25" s="93">
        <v>132.018446833279</v>
      </c>
      <c r="AB25" s="93">
        <v>98.40453019361</v>
      </c>
      <c r="AC25" s="93">
        <v>108.110816808</v>
      </c>
      <c r="AD25" s="93">
        <v>204.50570314199999</v>
      </c>
      <c r="AE25" s="93">
        <v>117.575888526</v>
      </c>
      <c r="AF25" s="93">
        <v>100.529870532</v>
      </c>
      <c r="AG25" s="53">
        <v>100.529870532</v>
      </c>
      <c r="AH25" s="53">
        <v>100.529870532</v>
      </c>
      <c r="AI25" s="53">
        <v>100.529870532</v>
      </c>
      <c r="AJ25" s="53">
        <v>100.529870532</v>
      </c>
      <c r="AK25" s="53">
        <v>100.529870532</v>
      </c>
      <c r="AL25" s="53">
        <v>100.529870532</v>
      </c>
      <c r="AM25" s="53">
        <v>100.529870532</v>
      </c>
      <c r="AN25" s="53">
        <v>100.529870532</v>
      </c>
      <c r="AO25" s="53">
        <v>100.529870532</v>
      </c>
      <c r="AP25" s="53">
        <v>100.529870532</v>
      </c>
      <c r="AQ25" s="53">
        <v>100.529870532</v>
      </c>
      <c r="AR25" s="53">
        <v>100.529870532</v>
      </c>
      <c r="AS25" s="53">
        <v>100.529870532</v>
      </c>
      <c r="AT25" s="53">
        <v>100.529870532</v>
      </c>
      <c r="AU25" s="53">
        <v>100.529870532</v>
      </c>
      <c r="AV25" s="53">
        <v>100.529870532</v>
      </c>
      <c r="AW25" s="53">
        <v>100.529870532</v>
      </c>
      <c r="AX25" s="53">
        <v>100.529870532</v>
      </c>
      <c r="AY25" s="53">
        <v>100.529870532</v>
      </c>
      <c r="AZ25" s="53">
        <v>100.529870532</v>
      </c>
      <c r="BA25" s="53">
        <v>100.529870532</v>
      </c>
    </row>
    <row r="26" spans="1:53" x14ac:dyDescent="0.2">
      <c r="A26" s="101" t="s">
        <v>186</v>
      </c>
      <c r="B26" s="101" t="s">
        <v>110</v>
      </c>
      <c r="C26" s="102">
        <v>47.920974392190999</v>
      </c>
      <c r="D26" s="102">
        <v>51.229095073981497</v>
      </c>
      <c r="E26" s="102">
        <v>54.710468341683999</v>
      </c>
      <c r="F26" s="102">
        <v>58.315566289286998</v>
      </c>
      <c r="G26" s="102">
        <v>62.076819671436901</v>
      </c>
      <c r="H26" s="102">
        <v>65.916078580375</v>
      </c>
      <c r="I26" s="102">
        <v>69.881213572967994</v>
      </c>
      <c r="J26" s="102">
        <v>73.978241691095704</v>
      </c>
      <c r="K26" s="102">
        <v>78.084827910737602</v>
      </c>
      <c r="L26" s="102">
        <v>82.294500464758499</v>
      </c>
      <c r="M26" s="102">
        <v>86.442156506210395</v>
      </c>
      <c r="N26" s="102">
        <v>90.744712915076207</v>
      </c>
      <c r="O26" s="102">
        <v>95.012241535605597</v>
      </c>
      <c r="P26" s="102">
        <v>99.391320357947194</v>
      </c>
      <c r="Q26" s="102">
        <v>103.662199198</v>
      </c>
      <c r="R26" s="102">
        <v>102.87969150249999</v>
      </c>
      <c r="S26" s="102">
        <v>101.957591053854</v>
      </c>
      <c r="T26" s="102">
        <v>101.140833774298</v>
      </c>
      <c r="U26" s="102">
        <v>100.457966700341</v>
      </c>
      <c r="V26" s="102">
        <v>99.849598947389197</v>
      </c>
      <c r="W26" s="102">
        <v>98.991935809557603</v>
      </c>
      <c r="X26" s="102">
        <v>98.210078217117996</v>
      </c>
      <c r="Y26" s="102">
        <v>97.785464250561105</v>
      </c>
      <c r="Z26" s="102">
        <v>97.573146052955394</v>
      </c>
      <c r="AA26" s="102">
        <v>97.432521051633998</v>
      </c>
      <c r="AB26" s="102">
        <v>97.354594520402898</v>
      </c>
      <c r="AC26" s="102">
        <v>97.340879259827204</v>
      </c>
      <c r="AD26" s="102">
        <v>97.349566927630704</v>
      </c>
      <c r="AE26" s="102">
        <v>97.362839297245799</v>
      </c>
      <c r="AF26" s="102">
        <v>97.350804073368494</v>
      </c>
      <c r="AG26" s="53">
        <v>96.503377686261956</v>
      </c>
      <c r="AH26" s="53">
        <v>96.503377686261956</v>
      </c>
      <c r="AI26" s="53">
        <v>96.503377686261956</v>
      </c>
      <c r="AJ26" s="53">
        <v>96.503377686261956</v>
      </c>
      <c r="AK26" s="53">
        <v>96.503377686261956</v>
      </c>
      <c r="AL26" s="53">
        <v>96.503377686261956</v>
      </c>
      <c r="AM26" s="53">
        <v>96.503377686261956</v>
      </c>
      <c r="AN26" s="53">
        <v>96.503377686261956</v>
      </c>
      <c r="AO26" s="53">
        <v>96.503377686261956</v>
      </c>
      <c r="AP26" s="53">
        <v>96.503377686261956</v>
      </c>
      <c r="AQ26" s="53">
        <v>96.503377686261956</v>
      </c>
      <c r="AR26" s="53">
        <v>96.503377686261956</v>
      </c>
      <c r="AS26" s="53">
        <v>96.503377686261956</v>
      </c>
      <c r="AT26" s="53">
        <v>96.503377686261956</v>
      </c>
      <c r="AU26" s="53">
        <v>96.503377686261956</v>
      </c>
      <c r="AV26" s="53">
        <v>96.503377686261956</v>
      </c>
      <c r="AW26" s="53">
        <v>96.503377686261956</v>
      </c>
      <c r="AX26" s="53">
        <v>96.503377686261956</v>
      </c>
      <c r="AY26" s="53">
        <v>96.503377686261956</v>
      </c>
      <c r="AZ26" s="53">
        <v>96.503377686261956</v>
      </c>
      <c r="BA26" s="53">
        <v>96.503377686261956</v>
      </c>
    </row>
    <row r="27" spans="1:53" s="86" customFormat="1" x14ac:dyDescent="0.2">
      <c r="A27" s="94"/>
      <c r="B27" s="103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</row>
    <row r="28" spans="1:53" s="86" customFormat="1" x14ac:dyDescent="0.2">
      <c r="A28" s="97" t="s">
        <v>21</v>
      </c>
      <c r="B28" s="91" t="s">
        <v>22</v>
      </c>
      <c r="C28" s="93">
        <v>4.7029359580800003</v>
      </c>
      <c r="D28" s="93">
        <v>0.74713396999000004</v>
      </c>
      <c r="E28" s="93">
        <v>7.5842198777499998</v>
      </c>
      <c r="F28" s="93">
        <v>0.13269085559999999</v>
      </c>
      <c r="G28" s="93">
        <v>3.5479130099999999E-2</v>
      </c>
      <c r="H28" s="93">
        <v>3.4419335495999999</v>
      </c>
      <c r="I28" s="93">
        <v>3.4355363997500001</v>
      </c>
      <c r="J28" s="93">
        <v>7.9959826250000005E-2</v>
      </c>
      <c r="K28" s="93">
        <v>7.4192984640799997</v>
      </c>
      <c r="L28" s="93">
        <v>7.55884524855</v>
      </c>
      <c r="M28" s="93">
        <v>2.6283281719999998</v>
      </c>
      <c r="N28" s="93">
        <v>1.4831861E-2</v>
      </c>
      <c r="O28" s="93">
        <v>1.3361295072399999</v>
      </c>
      <c r="P28" s="93">
        <v>1.5986841000000002E-2</v>
      </c>
      <c r="Q28" s="93">
        <v>1.7005296E-2</v>
      </c>
      <c r="R28" s="93">
        <v>4.6073838458400003</v>
      </c>
      <c r="S28" s="93">
        <v>1.5823441000000001E-2</v>
      </c>
      <c r="T28" s="93">
        <v>1.4762071999999999E-2</v>
      </c>
      <c r="U28" s="93">
        <v>1.3775136E-2</v>
      </c>
      <c r="V28" s="93">
        <v>0.87109886035999995</v>
      </c>
      <c r="W28" s="93">
        <v>1.1642809E-2</v>
      </c>
      <c r="X28" s="93">
        <v>1.056672E-2</v>
      </c>
      <c r="Y28" s="93">
        <v>9.5306854000000007E-3</v>
      </c>
      <c r="Z28" s="93">
        <v>3.0493860133199999</v>
      </c>
      <c r="AA28" s="93">
        <v>7.4275572800000002E-3</v>
      </c>
      <c r="AB28" s="93">
        <v>0.76063532268</v>
      </c>
      <c r="AC28" s="93">
        <v>5.3515700199999999E-3</v>
      </c>
      <c r="AD28" s="93">
        <v>5.3500838600000003E-3</v>
      </c>
      <c r="AE28" s="93">
        <v>4.3080943499999996E-3</v>
      </c>
      <c r="AF28" s="93">
        <v>3.2375896100000001E-3</v>
      </c>
      <c r="AG28" s="33">
        <v>3.0358369899832296E-3</v>
      </c>
      <c r="AH28" s="33">
        <v>2.8935123786142233E-3</v>
      </c>
      <c r="AI28" s="33">
        <v>3.1171985632579098E-3</v>
      </c>
      <c r="AJ28" s="33">
        <v>3.7074297050551934E-3</v>
      </c>
      <c r="AK28" s="33">
        <v>3.9930674111468304E-3</v>
      </c>
      <c r="AL28" s="33">
        <v>4.0688796021063397E-3</v>
      </c>
      <c r="AM28" s="33">
        <v>4.6150004347416257E-3</v>
      </c>
      <c r="AN28" s="33">
        <v>4.8989700836857579E-3</v>
      </c>
      <c r="AO28" s="33">
        <v>4.8854274445936652E-3</v>
      </c>
      <c r="AP28" s="33">
        <v>4.3437119216773049E-3</v>
      </c>
      <c r="AQ28" s="33">
        <v>4.1980337618787904E-3</v>
      </c>
      <c r="AR28" s="33">
        <v>4.0695838514664467E-3</v>
      </c>
      <c r="AS28" s="33">
        <v>3.7015910905284482E-3</v>
      </c>
      <c r="AT28" s="33">
        <v>3.4121177104961238E-3</v>
      </c>
      <c r="AU28" s="33">
        <v>3.09881133739633E-3</v>
      </c>
      <c r="AV28" s="33">
        <v>2.8986207652146418E-3</v>
      </c>
      <c r="AW28" s="33">
        <v>2.7267014935514673E-3</v>
      </c>
      <c r="AX28" s="33">
        <v>2.5005932950385216E-3</v>
      </c>
      <c r="AY28" s="33">
        <v>2.2559216038188631E-3</v>
      </c>
      <c r="AZ28" s="33">
        <v>2.0383908905351402E-3</v>
      </c>
      <c r="BA28" s="33">
        <v>1.8502829142968684E-3</v>
      </c>
    </row>
    <row r="29" spans="1:53" s="86" customFormat="1" x14ac:dyDescent="0.2">
      <c r="A29" s="97" t="s">
        <v>23</v>
      </c>
      <c r="B29" s="91" t="s">
        <v>24</v>
      </c>
      <c r="C29" s="93">
        <v>8.3214984031999997</v>
      </c>
      <c r="D29" s="93">
        <v>9.6864391399999999E-2</v>
      </c>
      <c r="E29" s="93">
        <v>0.1181051125</v>
      </c>
      <c r="F29" s="93">
        <v>9.8591074099999995E-2</v>
      </c>
      <c r="G29" s="93">
        <v>9.7531057599999998E-2</v>
      </c>
      <c r="H29" s="93">
        <v>0.10681986</v>
      </c>
      <c r="I29" s="93">
        <v>0.118614434</v>
      </c>
      <c r="J29" s="93">
        <v>0.15161940300000001</v>
      </c>
      <c r="K29" s="93">
        <v>0.1640294072</v>
      </c>
      <c r="L29" s="93">
        <v>0.16959962200000001</v>
      </c>
      <c r="M29" s="93">
        <v>0.33948314639999999</v>
      </c>
      <c r="N29" s="93">
        <v>0.1720535178</v>
      </c>
      <c r="O29" s="93">
        <v>25.987761215199999</v>
      </c>
      <c r="P29" s="93">
        <v>0.15766694110000001</v>
      </c>
      <c r="Q29" s="93">
        <v>0.16706570060000001</v>
      </c>
      <c r="R29" s="93">
        <v>2.2339400870000001</v>
      </c>
      <c r="S29" s="93">
        <v>0.161317244</v>
      </c>
      <c r="T29" s="93">
        <v>0.14972367580000001</v>
      </c>
      <c r="U29" s="93">
        <v>0.1435718584</v>
      </c>
      <c r="V29" s="93">
        <v>0.1416439022</v>
      </c>
      <c r="W29" s="93">
        <v>0.11803360760000001</v>
      </c>
      <c r="X29" s="93">
        <v>9.9635552799999999E-2</v>
      </c>
      <c r="Y29" s="93">
        <v>8.6318008200000004E-2</v>
      </c>
      <c r="Z29" s="93">
        <v>7.4585757500000002E-2</v>
      </c>
      <c r="AA29" s="93">
        <v>7.4529430600000002E-2</v>
      </c>
      <c r="AB29" s="93">
        <v>0.15445056600000001</v>
      </c>
      <c r="AC29" s="93">
        <v>7.0664581599999998E-2</v>
      </c>
      <c r="AD29" s="93">
        <v>7.28952088E-2</v>
      </c>
      <c r="AE29" s="93">
        <v>6.3468189499999994E-2</v>
      </c>
      <c r="AF29" s="93">
        <v>4.8044444800000002E-2</v>
      </c>
      <c r="AG29" s="33">
        <v>2.0221863132086099E-2</v>
      </c>
      <c r="AH29" s="33">
        <v>1.7786418750862221E-2</v>
      </c>
      <c r="AI29" s="33">
        <v>3.1897577142930005E-2</v>
      </c>
      <c r="AJ29" s="33">
        <v>5.2428303796265348E-2</v>
      </c>
      <c r="AK29" s="33">
        <v>4.7361743449079514E-2</v>
      </c>
      <c r="AL29" s="33">
        <v>4.2555854079012426E-2</v>
      </c>
      <c r="AM29" s="33">
        <v>4.5179956852111153E-2</v>
      </c>
      <c r="AN29" s="33">
        <v>4.7907458231416344E-2</v>
      </c>
      <c r="AO29" s="33">
        <v>4.4116287635176436E-2</v>
      </c>
      <c r="AP29" s="33">
        <v>3.9621649836102529E-2</v>
      </c>
      <c r="AQ29" s="33">
        <v>3.7639447761942349E-2</v>
      </c>
      <c r="AR29" s="33">
        <v>3.5174187765484352E-2</v>
      </c>
      <c r="AS29" s="33">
        <v>3.3676215441486038E-2</v>
      </c>
      <c r="AT29" s="33">
        <v>3.0786786636195461E-2</v>
      </c>
      <c r="AU29" s="33">
        <v>2.640852010458641E-2</v>
      </c>
      <c r="AV29" s="33">
        <v>2.3814717412137282E-2</v>
      </c>
      <c r="AW29" s="33">
        <v>2.2014548578961339E-2</v>
      </c>
      <c r="AX29" s="33">
        <v>2.0287571259361779E-2</v>
      </c>
      <c r="AY29" s="33">
        <v>1.8665585285405996E-2</v>
      </c>
      <c r="AZ29" s="33">
        <v>1.7337423701261474E-2</v>
      </c>
      <c r="BA29" s="33">
        <v>1.5991641666428288E-2</v>
      </c>
    </row>
    <row r="30" spans="1:53" s="86" customFormat="1" x14ac:dyDescent="0.2">
      <c r="A30" s="91" t="s">
        <v>25</v>
      </c>
      <c r="B30" s="105" t="s">
        <v>26</v>
      </c>
      <c r="C30" s="93">
        <v>327.92158337836003</v>
      </c>
      <c r="D30" s="93">
        <v>649.14663964944998</v>
      </c>
      <c r="E30" s="93">
        <v>669.57726363326003</v>
      </c>
      <c r="F30" s="93">
        <v>582.18024030783999</v>
      </c>
      <c r="G30" s="93">
        <v>578.08362844278997</v>
      </c>
      <c r="H30" s="93">
        <v>450.34004766349204</v>
      </c>
      <c r="I30" s="93">
        <v>494.45313888084706</v>
      </c>
      <c r="J30" s="93">
        <v>697.69639895741193</v>
      </c>
      <c r="K30" s="93">
        <v>515.52370918218946</v>
      </c>
      <c r="L30" s="93">
        <v>1099.3438821470058</v>
      </c>
      <c r="M30" s="93">
        <v>720.54918224460857</v>
      </c>
      <c r="N30" s="93">
        <v>770.82497479858432</v>
      </c>
      <c r="O30" s="93">
        <v>646.92275400252277</v>
      </c>
      <c r="P30" s="93">
        <v>669.80424647193149</v>
      </c>
      <c r="Q30" s="93">
        <v>752.24241753943795</v>
      </c>
      <c r="R30" s="93">
        <v>541.22065708642663</v>
      </c>
      <c r="S30" s="93">
        <v>531.12609809763819</v>
      </c>
      <c r="T30" s="93">
        <v>543.51386595314261</v>
      </c>
      <c r="U30" s="93">
        <v>386.69057676607667</v>
      </c>
      <c r="V30" s="93">
        <v>260.2527705284312</v>
      </c>
      <c r="W30" s="93">
        <v>352.85480021185123</v>
      </c>
      <c r="X30" s="93">
        <v>251.76212494118079</v>
      </c>
      <c r="Y30" s="93">
        <v>217.26549933136437</v>
      </c>
      <c r="Z30" s="93">
        <v>240.4673228889481</v>
      </c>
      <c r="AA30" s="93">
        <v>249.86820468530999</v>
      </c>
      <c r="AB30" s="93">
        <v>246.5515221501413</v>
      </c>
      <c r="AC30" s="93">
        <v>273.2642611673362</v>
      </c>
      <c r="AD30" s="93">
        <v>240.1674194448843</v>
      </c>
      <c r="AE30" s="93">
        <v>232.37324262985041</v>
      </c>
      <c r="AF30" s="93">
        <v>194.61729913311149</v>
      </c>
      <c r="AG30" s="33">
        <v>143.25765766715764</v>
      </c>
      <c r="AH30" s="33">
        <v>145.25911424908384</v>
      </c>
      <c r="AI30" s="33">
        <v>155.311723869574</v>
      </c>
      <c r="AJ30" s="33">
        <v>144.65238126818855</v>
      </c>
      <c r="AK30" s="33">
        <v>142.49595077981684</v>
      </c>
      <c r="AL30" s="33">
        <v>131.60120539869632</v>
      </c>
      <c r="AM30" s="33">
        <v>135.87770180326348</v>
      </c>
      <c r="AN30" s="33">
        <v>137.69879869625086</v>
      </c>
      <c r="AO30" s="33">
        <v>140.04806818118971</v>
      </c>
      <c r="AP30" s="33">
        <v>143.10606074180563</v>
      </c>
      <c r="AQ30" s="33">
        <v>142.42703293178411</v>
      </c>
      <c r="AR30" s="33">
        <v>138.19052806284827</v>
      </c>
      <c r="AS30" s="33">
        <v>138.4484700233553</v>
      </c>
      <c r="AT30" s="33">
        <v>137.01179962157039</v>
      </c>
      <c r="AU30" s="33">
        <v>137.75034618094242</v>
      </c>
      <c r="AV30" s="33">
        <v>138.43234163818673</v>
      </c>
      <c r="AW30" s="33">
        <v>139.166144627043</v>
      </c>
      <c r="AX30" s="33">
        <v>137.51558623410298</v>
      </c>
      <c r="AY30" s="33">
        <v>136.52957748896412</v>
      </c>
      <c r="AZ30" s="33">
        <v>133.52645780740144</v>
      </c>
      <c r="BA30" s="33">
        <v>132.7008644201581</v>
      </c>
    </row>
    <row r="31" spans="1:53" x14ac:dyDescent="0.2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106"/>
      <c r="AA31" s="94"/>
      <c r="AB31" s="94"/>
      <c r="AC31" s="94"/>
      <c r="AD31" s="94"/>
      <c r="AE31" s="94"/>
      <c r="AF31" s="9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</row>
    <row r="32" spans="1:53" x14ac:dyDescent="0.2">
      <c r="A32" s="94" t="s">
        <v>27</v>
      </c>
      <c r="B32" s="107" t="s">
        <v>28</v>
      </c>
      <c r="C32" s="88">
        <v>1081.661031399</v>
      </c>
      <c r="D32" s="88">
        <v>1259.962259697</v>
      </c>
      <c r="E32" s="88">
        <v>1382.9487927959999</v>
      </c>
      <c r="F32" s="88">
        <v>1401.0010111490001</v>
      </c>
      <c r="G32" s="88">
        <v>1423.2855950759999</v>
      </c>
      <c r="H32" s="88">
        <v>1422.1710948949999</v>
      </c>
      <c r="I32" s="88">
        <v>1529.840243074</v>
      </c>
      <c r="J32" s="88">
        <v>1603.564761056</v>
      </c>
      <c r="K32" s="88">
        <v>1636.180764744</v>
      </c>
      <c r="L32" s="88">
        <v>1612.5738413419999</v>
      </c>
      <c r="M32" s="88">
        <v>1632.596964691</v>
      </c>
      <c r="N32" s="88">
        <v>1629.1112785190001</v>
      </c>
      <c r="O32" s="88">
        <v>1670.107197092</v>
      </c>
      <c r="P32" s="88">
        <v>1541.8642404090001</v>
      </c>
      <c r="Q32" s="88">
        <v>1660.280903936</v>
      </c>
      <c r="R32" s="88">
        <v>1566.900321245</v>
      </c>
      <c r="S32" s="88">
        <v>1621.1372708169999</v>
      </c>
      <c r="T32" s="88">
        <v>1621.3157474950001</v>
      </c>
      <c r="U32" s="88">
        <v>1336.1702808990001</v>
      </c>
      <c r="V32" s="88">
        <v>887.60112248799999</v>
      </c>
      <c r="W32" s="88">
        <v>806.86314904799997</v>
      </c>
      <c r="X32" s="88">
        <v>996.72052523699995</v>
      </c>
      <c r="Y32" s="88">
        <v>997.81272353099996</v>
      </c>
      <c r="Z32" s="88">
        <v>993.78550982000002</v>
      </c>
      <c r="AA32" s="88">
        <v>1023.5342892599</v>
      </c>
      <c r="AB32" s="88">
        <v>1048.6183334629</v>
      </c>
      <c r="AC32" s="88">
        <v>1230.7572281603</v>
      </c>
      <c r="AD32" s="88">
        <v>1333.4600796402001</v>
      </c>
      <c r="AE32" s="88">
        <v>1295.6607624410999</v>
      </c>
      <c r="AF32" s="88">
        <v>1249.9652661770201</v>
      </c>
      <c r="AG32" s="44">
        <v>1294.0385195859326</v>
      </c>
      <c r="AH32" s="44">
        <v>1283.9226453487884</v>
      </c>
      <c r="AI32" s="44">
        <v>1272.9669011436906</v>
      </c>
      <c r="AJ32" s="44">
        <v>1262.2204674969475</v>
      </c>
      <c r="AK32" s="44">
        <v>1251.6640107627686</v>
      </c>
      <c r="AL32" s="44">
        <v>1241.0113615370765</v>
      </c>
      <c r="AM32" s="44">
        <v>1236.0424221255969</v>
      </c>
      <c r="AN32" s="44">
        <v>1224.6614230500907</v>
      </c>
      <c r="AO32" s="44">
        <v>1213.1606316955804</v>
      </c>
      <c r="AP32" s="44">
        <v>1200.9030082105623</v>
      </c>
      <c r="AQ32" s="44">
        <v>1189.6900499753119</v>
      </c>
      <c r="AR32" s="44">
        <v>1190.1661801131747</v>
      </c>
      <c r="AS32" s="44">
        <v>1190.6457529383154</v>
      </c>
      <c r="AT32" s="44">
        <v>1191.1245044133423</v>
      </c>
      <c r="AU32" s="44">
        <v>1191.6052305036144</v>
      </c>
      <c r="AV32" s="44">
        <v>1192.0848753623843</v>
      </c>
      <c r="AW32" s="44">
        <v>1192.6519290732722</v>
      </c>
      <c r="AX32" s="44">
        <v>1193.2167585093391</v>
      </c>
      <c r="AY32" s="44">
        <v>1193.7852995172914</v>
      </c>
      <c r="AZ32" s="44">
        <v>1194.3450126577745</v>
      </c>
      <c r="BA32" s="44">
        <v>1194.9161513109902</v>
      </c>
    </row>
    <row r="33" spans="1:53" x14ac:dyDescent="0.2">
      <c r="A33" s="108" t="s">
        <v>131</v>
      </c>
      <c r="B33" s="109" t="s">
        <v>132</v>
      </c>
      <c r="C33" s="110">
        <v>882.40300000000002</v>
      </c>
      <c r="D33" s="110">
        <v>1087.816</v>
      </c>
      <c r="E33" s="110">
        <v>1193.413</v>
      </c>
      <c r="F33" s="110">
        <v>1206.0930000000001</v>
      </c>
      <c r="G33" s="110">
        <v>1192.1959999999999</v>
      </c>
      <c r="H33" s="110">
        <v>1203.777</v>
      </c>
      <c r="I33" s="110">
        <v>1281.9469999999999</v>
      </c>
      <c r="J33" s="110">
        <v>1342.8810000000001</v>
      </c>
      <c r="K33" s="110">
        <v>1389.83</v>
      </c>
      <c r="L33" s="110">
        <v>1354.876</v>
      </c>
      <c r="M33" s="110">
        <v>1385.26</v>
      </c>
      <c r="N33" s="110">
        <v>1387.8520000000001</v>
      </c>
      <c r="O33" s="110">
        <v>1416.3</v>
      </c>
      <c r="P33" s="110">
        <v>1329.9110000000001</v>
      </c>
      <c r="Q33" s="110">
        <v>1458.9259999999999</v>
      </c>
      <c r="R33" s="110">
        <v>1363.377</v>
      </c>
      <c r="S33" s="110">
        <v>1395.4659999999999</v>
      </c>
      <c r="T33" s="110">
        <v>1407.086</v>
      </c>
      <c r="U33" s="110">
        <v>1154.749</v>
      </c>
      <c r="V33" s="110">
        <v>764.40700000000004</v>
      </c>
      <c r="W33" s="110">
        <v>672.22400000000005</v>
      </c>
      <c r="X33" s="110">
        <v>861.80499999999995</v>
      </c>
      <c r="Y33" s="110">
        <v>871.08299999999997</v>
      </c>
      <c r="Z33" s="110">
        <v>867.06299999999999</v>
      </c>
      <c r="AA33" s="110">
        <v>887.30200000000002</v>
      </c>
      <c r="AB33" s="110">
        <v>931.50199999999995</v>
      </c>
      <c r="AC33" s="110">
        <v>1095.4549999999999</v>
      </c>
      <c r="AD33" s="110">
        <v>1193.741</v>
      </c>
      <c r="AE33" s="110">
        <v>1159.742</v>
      </c>
      <c r="AF33" s="110">
        <v>1129.1990000000001</v>
      </c>
      <c r="AG33" s="214">
        <v>1163.2673566181818</v>
      </c>
      <c r="AH33" s="214">
        <v>1151.6737704363638</v>
      </c>
      <c r="AI33" s="214">
        <v>1140.0801842545454</v>
      </c>
      <c r="AJ33" s="214">
        <v>1128.4865980727272</v>
      </c>
      <c r="AK33" s="214">
        <v>1116.8930118909091</v>
      </c>
      <c r="AL33" s="214">
        <v>1105.2994257090909</v>
      </c>
      <c r="AM33" s="214">
        <v>1099.8547368826191</v>
      </c>
      <c r="AN33" s="214">
        <v>1088.1619587744124</v>
      </c>
      <c r="AO33" s="214">
        <v>1076.4702835938181</v>
      </c>
      <c r="AP33" s="214">
        <v>1064.7796930471534</v>
      </c>
      <c r="AQ33" s="214">
        <v>1053.0901692430805</v>
      </c>
      <c r="AR33" s="214">
        <v>1053.0901692430805</v>
      </c>
      <c r="AS33" s="214">
        <v>1053.0901692430805</v>
      </c>
      <c r="AT33" s="214">
        <v>1053.0901692430805</v>
      </c>
      <c r="AU33" s="214">
        <v>1053.0901692430805</v>
      </c>
      <c r="AV33" s="214">
        <v>1053.0901692430805</v>
      </c>
      <c r="AW33" s="214">
        <v>1053.0901692430805</v>
      </c>
      <c r="AX33" s="214">
        <v>1053.0901692430805</v>
      </c>
      <c r="AY33" s="214">
        <v>1053.0901692430805</v>
      </c>
      <c r="AZ33" s="214">
        <v>1053.0901692430805</v>
      </c>
      <c r="BA33" s="214">
        <v>1053.0901692430805</v>
      </c>
    </row>
    <row r="34" spans="1:53" x14ac:dyDescent="0.2">
      <c r="A34" s="94" t="s">
        <v>29</v>
      </c>
      <c r="B34" s="107" t="s">
        <v>30</v>
      </c>
      <c r="C34" s="88">
        <v>0.57025420000000004</v>
      </c>
      <c r="D34" s="88">
        <v>0.60312659999999996</v>
      </c>
      <c r="E34" s="88">
        <v>0.63602309999999995</v>
      </c>
      <c r="F34" s="88">
        <v>0.66889549999999998</v>
      </c>
      <c r="G34" s="88">
        <v>0.70179199999999997</v>
      </c>
      <c r="H34" s="88">
        <v>0.73468849999999997</v>
      </c>
      <c r="I34" s="88">
        <v>0.77833359999999996</v>
      </c>
      <c r="J34" s="88">
        <v>0.85882760000000002</v>
      </c>
      <c r="K34" s="88">
        <v>0.72338559999999996</v>
      </c>
      <c r="L34" s="88">
        <v>0.84494599999999997</v>
      </c>
      <c r="M34" s="88">
        <v>0.87699899999999997</v>
      </c>
      <c r="N34" s="88">
        <v>0.96125260000000001</v>
      </c>
      <c r="O34" s="88">
        <v>0.98807590000000001</v>
      </c>
      <c r="P34" s="88">
        <v>0.83957170000000003</v>
      </c>
      <c r="Q34" s="88">
        <v>1.1851898000000001</v>
      </c>
      <c r="R34" s="88">
        <v>1.1195896000000001</v>
      </c>
      <c r="S34" s="88">
        <v>1.0890789999999999</v>
      </c>
      <c r="T34" s="88">
        <v>1.1500037999999999</v>
      </c>
      <c r="U34" s="88">
        <v>1.4334921</v>
      </c>
      <c r="V34" s="88">
        <v>1.0739683</v>
      </c>
      <c r="W34" s="88">
        <v>1.1182399999999999</v>
      </c>
      <c r="X34" s="88">
        <v>1.1456899</v>
      </c>
      <c r="Y34" s="88">
        <v>1.3451656000000001</v>
      </c>
      <c r="Z34" s="88">
        <v>1.3757003000000001</v>
      </c>
      <c r="AA34" s="88">
        <v>1.4759321999999999</v>
      </c>
      <c r="AB34" s="88">
        <v>1.5029482999999999</v>
      </c>
      <c r="AC34" s="88">
        <v>1.3907387</v>
      </c>
      <c r="AD34" s="88">
        <v>1.3684221000000001</v>
      </c>
      <c r="AE34" s="88">
        <v>1.4401196000000001</v>
      </c>
      <c r="AF34" s="88">
        <v>1.4913562</v>
      </c>
      <c r="AG34" s="38">
        <v>1.4387169800000001</v>
      </c>
      <c r="AH34" s="38">
        <v>1.4387169800000001</v>
      </c>
      <c r="AI34" s="38">
        <v>1.4387169800000001</v>
      </c>
      <c r="AJ34" s="38">
        <v>1.4387169800000001</v>
      </c>
      <c r="AK34" s="38">
        <v>1.4387169800000001</v>
      </c>
      <c r="AL34" s="38">
        <v>1.4387169800000001</v>
      </c>
      <c r="AM34" s="38">
        <v>1.4387169800000001</v>
      </c>
      <c r="AN34" s="38">
        <v>1.4387169800000001</v>
      </c>
      <c r="AO34" s="38">
        <v>1.4387169800000001</v>
      </c>
      <c r="AP34" s="38">
        <v>1.4387169800000001</v>
      </c>
      <c r="AQ34" s="38">
        <v>1.4387169800000001</v>
      </c>
      <c r="AR34" s="38">
        <v>1.4387169800000001</v>
      </c>
      <c r="AS34" s="38">
        <v>1.4387169800000001</v>
      </c>
      <c r="AT34" s="38">
        <v>1.4387169800000001</v>
      </c>
      <c r="AU34" s="38">
        <v>1.4387169800000001</v>
      </c>
      <c r="AV34" s="38">
        <v>1.4387169800000001</v>
      </c>
      <c r="AW34" s="38">
        <v>1.4387169800000001</v>
      </c>
      <c r="AX34" s="38">
        <v>1.4387169800000001</v>
      </c>
      <c r="AY34" s="38">
        <v>1.4387169800000001</v>
      </c>
      <c r="AZ34" s="38">
        <v>1.4387169800000001</v>
      </c>
      <c r="BA34" s="38">
        <v>1.4387169800000001</v>
      </c>
    </row>
    <row r="35" spans="1:53" x14ac:dyDescent="0.2">
      <c r="A35" s="94" t="s">
        <v>31</v>
      </c>
      <c r="B35" s="107" t="s">
        <v>32</v>
      </c>
      <c r="C35" s="88">
        <v>30.466999999999999</v>
      </c>
      <c r="D35" s="88">
        <v>30.466999999999999</v>
      </c>
      <c r="E35" s="88">
        <v>30.466999999999999</v>
      </c>
      <c r="F35" s="88">
        <v>36.152000000000001</v>
      </c>
      <c r="G35" s="88">
        <v>33.671999999999997</v>
      </c>
      <c r="H35" s="88">
        <v>38.749000000000002</v>
      </c>
      <c r="I35" s="88">
        <v>35.375</v>
      </c>
      <c r="J35" s="88">
        <v>35.155999999999999</v>
      </c>
      <c r="K35" s="88">
        <v>42.500999999999998</v>
      </c>
      <c r="L35" s="88">
        <v>43.192999999999998</v>
      </c>
      <c r="M35" s="88">
        <v>40.884</v>
      </c>
      <c r="N35" s="88">
        <v>47.198</v>
      </c>
      <c r="O35" s="98">
        <v>0.1338</v>
      </c>
      <c r="P35" s="98">
        <v>6.2799999999999995E-2</v>
      </c>
      <c r="Q35" s="98">
        <v>0.154</v>
      </c>
      <c r="R35" s="88">
        <v>16.3642</v>
      </c>
      <c r="S35" s="98">
        <v>0.15</v>
      </c>
      <c r="T35" s="98">
        <v>0.184</v>
      </c>
      <c r="U35" s="98">
        <v>0.16639999999999999</v>
      </c>
      <c r="V35" s="98">
        <v>0.20599999999999999</v>
      </c>
      <c r="W35" s="98">
        <v>0.17699999999999999</v>
      </c>
      <c r="X35" s="98">
        <v>0.23760000000000001</v>
      </c>
      <c r="Y35" s="98">
        <v>0.13239999999999999</v>
      </c>
      <c r="Z35" s="98">
        <v>0.15659999999999999</v>
      </c>
      <c r="AA35" s="98">
        <v>0.17499999999999999</v>
      </c>
      <c r="AB35" s="98">
        <v>0.19900000000000001</v>
      </c>
      <c r="AC35" s="98">
        <v>0.14499999999999999</v>
      </c>
      <c r="AD35" s="98">
        <v>0.17100000000000001</v>
      </c>
      <c r="AE35" s="98">
        <v>0.1196</v>
      </c>
      <c r="AF35" s="98">
        <v>0.1144</v>
      </c>
      <c r="AG35" s="39">
        <v>0.14980000000000002</v>
      </c>
      <c r="AH35" s="39">
        <v>0.14980000000000002</v>
      </c>
      <c r="AI35" s="39">
        <v>0.14980000000000002</v>
      </c>
      <c r="AJ35" s="39">
        <v>0.14980000000000002</v>
      </c>
      <c r="AK35" s="39">
        <v>0.14980000000000002</v>
      </c>
      <c r="AL35" s="39">
        <v>0.14980000000000002</v>
      </c>
      <c r="AM35" s="39">
        <v>0.14980000000000002</v>
      </c>
      <c r="AN35" s="39">
        <v>0.14980000000000002</v>
      </c>
      <c r="AO35" s="39">
        <v>0.14980000000000002</v>
      </c>
      <c r="AP35" s="39">
        <v>0.14980000000000002</v>
      </c>
      <c r="AQ35" s="39">
        <v>0.14980000000000002</v>
      </c>
      <c r="AR35" s="39">
        <v>0.14980000000000002</v>
      </c>
      <c r="AS35" s="39">
        <v>0.14980000000000002</v>
      </c>
      <c r="AT35" s="39">
        <v>0.14980000000000002</v>
      </c>
      <c r="AU35" s="39">
        <v>0.14980000000000002</v>
      </c>
      <c r="AV35" s="39">
        <v>0.14980000000000002</v>
      </c>
      <c r="AW35" s="39">
        <v>0.14980000000000002</v>
      </c>
      <c r="AX35" s="39">
        <v>0.14980000000000002</v>
      </c>
      <c r="AY35" s="39">
        <v>0.14980000000000002</v>
      </c>
      <c r="AZ35" s="39">
        <v>0.14980000000000002</v>
      </c>
      <c r="BA35" s="39">
        <v>0.14980000000000002</v>
      </c>
    </row>
    <row r="36" spans="1:53" x14ac:dyDescent="0.2">
      <c r="A36" s="94" t="s">
        <v>33</v>
      </c>
      <c r="B36" s="107" t="s">
        <v>34</v>
      </c>
      <c r="C36" s="88">
        <v>165.61674781650001</v>
      </c>
      <c r="D36" s="88">
        <v>180.69234109839999</v>
      </c>
      <c r="E36" s="88">
        <v>189.57907600325001</v>
      </c>
      <c r="F36" s="88">
        <v>173.15090874104999</v>
      </c>
      <c r="G36" s="88">
        <v>193.4506925222</v>
      </c>
      <c r="H36" s="88">
        <v>185.83237705434999</v>
      </c>
      <c r="I36" s="88">
        <v>196.8135705652</v>
      </c>
      <c r="J36" s="88">
        <v>182.51526800824999</v>
      </c>
      <c r="K36" s="88">
        <v>187.75760819749999</v>
      </c>
      <c r="L36" s="88">
        <v>190.49569828739999</v>
      </c>
      <c r="M36" s="88">
        <v>190.79653879874999</v>
      </c>
      <c r="N36" s="88">
        <v>174.85049200476951</v>
      </c>
      <c r="O36" s="88">
        <v>196.37034243703278</v>
      </c>
      <c r="P36" s="88">
        <v>190.33368541926654</v>
      </c>
      <c r="Q36" s="88">
        <v>190.39014096720487</v>
      </c>
      <c r="R36" s="88">
        <v>214.03234016458356</v>
      </c>
      <c r="S36" s="88">
        <v>193.59999982698398</v>
      </c>
      <c r="T36" s="88">
        <v>197.97657688026959</v>
      </c>
      <c r="U36" s="88">
        <v>183.62603861411188</v>
      </c>
      <c r="V36" s="88">
        <v>172.81978873998898</v>
      </c>
      <c r="W36" s="88">
        <v>199.22037410535751</v>
      </c>
      <c r="X36" s="88">
        <v>192.0951124736427</v>
      </c>
      <c r="Y36" s="88">
        <v>183.65228787152444</v>
      </c>
      <c r="Z36" s="88">
        <v>195.28335676105181</v>
      </c>
      <c r="AA36" s="88">
        <v>182.22655039253411</v>
      </c>
      <c r="AB36" s="88">
        <v>173.22943905007639</v>
      </c>
      <c r="AC36" s="88">
        <v>163.43675286244545</v>
      </c>
      <c r="AD36" s="88">
        <v>171.17082373550605</v>
      </c>
      <c r="AE36" s="88">
        <v>160.36697268487265</v>
      </c>
      <c r="AF36" s="88">
        <v>158.66375119844091</v>
      </c>
      <c r="AG36" s="40">
        <v>165.3735479062683</v>
      </c>
      <c r="AH36" s="40">
        <v>165.3735479062683</v>
      </c>
      <c r="AI36" s="40">
        <v>165.3735479062683</v>
      </c>
      <c r="AJ36" s="40">
        <v>165.3735479062683</v>
      </c>
      <c r="AK36" s="40">
        <v>165.3735479062683</v>
      </c>
      <c r="AL36" s="40">
        <v>165.3735479062683</v>
      </c>
      <c r="AM36" s="40">
        <v>165.3735479062683</v>
      </c>
      <c r="AN36" s="40">
        <v>165.3735479062683</v>
      </c>
      <c r="AO36" s="40">
        <v>165.3735479062683</v>
      </c>
      <c r="AP36" s="40">
        <v>165.3735479062683</v>
      </c>
      <c r="AQ36" s="40">
        <v>165.3735479062683</v>
      </c>
      <c r="AR36" s="40">
        <v>165.3735479062683</v>
      </c>
      <c r="AS36" s="40">
        <v>165.3735479062683</v>
      </c>
      <c r="AT36" s="40">
        <v>165.3735479062683</v>
      </c>
      <c r="AU36" s="40">
        <v>165.3735479062683</v>
      </c>
      <c r="AV36" s="40">
        <v>165.3735479062683</v>
      </c>
      <c r="AW36" s="40">
        <v>165.3735479062683</v>
      </c>
      <c r="AX36" s="40">
        <v>165.3735479062683</v>
      </c>
      <c r="AY36" s="40">
        <v>165.3735479062683</v>
      </c>
      <c r="AZ36" s="40">
        <v>165.3735479062683</v>
      </c>
      <c r="BA36" s="40">
        <v>165.3735479062683</v>
      </c>
    </row>
    <row r="37" spans="1:53" x14ac:dyDescent="0.2">
      <c r="A37" s="94" t="s">
        <v>35</v>
      </c>
      <c r="B37" s="107" t="s">
        <v>36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</row>
    <row r="38" spans="1:53" x14ac:dyDescent="0.2">
      <c r="A38" s="94" t="s">
        <v>37</v>
      </c>
      <c r="B38" s="107" t="s">
        <v>38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</row>
    <row r="39" spans="1:53" x14ac:dyDescent="0.2">
      <c r="A39" s="94" t="s">
        <v>39</v>
      </c>
      <c r="B39" s="107" t="s">
        <v>40</v>
      </c>
      <c r="C39" s="98">
        <v>5.5319344999999999E-2</v>
      </c>
      <c r="D39" s="98">
        <v>7.3212302500000007E-2</v>
      </c>
      <c r="E39" s="98">
        <v>7.9136255000000003E-2</v>
      </c>
      <c r="F39" s="98">
        <v>6.9922275000000006E-2</v>
      </c>
      <c r="G39" s="98">
        <v>8.4888072499999995E-2</v>
      </c>
      <c r="H39" s="98">
        <v>0.12965917499999999</v>
      </c>
      <c r="I39" s="98">
        <v>0.11894442</v>
      </c>
      <c r="J39" s="98">
        <v>9.3615057500000001E-2</v>
      </c>
      <c r="K39" s="98">
        <v>0.15241126999999999</v>
      </c>
      <c r="L39" s="98">
        <v>0.28862454999999998</v>
      </c>
      <c r="M39" s="98">
        <v>0.20997183</v>
      </c>
      <c r="N39" s="98">
        <v>0.165696805</v>
      </c>
      <c r="O39" s="98">
        <v>0.204922825</v>
      </c>
      <c r="P39" s="98">
        <v>0.26178576250000002</v>
      </c>
      <c r="Q39" s="98">
        <v>0.37376563499999998</v>
      </c>
      <c r="R39" s="98">
        <v>0.15932608000000001</v>
      </c>
      <c r="S39" s="98">
        <v>0.18207082250000001</v>
      </c>
      <c r="T39" s="98">
        <v>0.19347152249999999</v>
      </c>
      <c r="U39" s="98">
        <v>0.18893978750000001</v>
      </c>
      <c r="V39" s="98">
        <v>0.23250594499999999</v>
      </c>
      <c r="W39" s="98">
        <v>0.23452269249999999</v>
      </c>
      <c r="X39" s="98">
        <v>0.20464689</v>
      </c>
      <c r="Y39" s="98">
        <v>0.15068645999999999</v>
      </c>
      <c r="Z39" s="98">
        <v>0.19209963250000001</v>
      </c>
      <c r="AA39" s="98">
        <v>0.16170872250000001</v>
      </c>
      <c r="AB39" s="98">
        <v>0.25049145750000001</v>
      </c>
      <c r="AC39" s="98">
        <v>0.19441869749999999</v>
      </c>
      <c r="AD39" s="98">
        <v>0.17851005</v>
      </c>
      <c r="AE39" s="98">
        <v>0.27014814999999998</v>
      </c>
      <c r="AF39" s="98">
        <v>0.18334539999999999</v>
      </c>
      <c r="AG39" s="42">
        <v>0.21538275100000001</v>
      </c>
      <c r="AH39" s="42">
        <v>0.21538275100000001</v>
      </c>
      <c r="AI39" s="42">
        <v>0.21538275100000001</v>
      </c>
      <c r="AJ39" s="42">
        <v>0.21538275100000001</v>
      </c>
      <c r="AK39" s="42">
        <v>0.21538275100000001</v>
      </c>
      <c r="AL39" s="42">
        <v>0.21538275100000001</v>
      </c>
      <c r="AM39" s="42">
        <v>0.21538275100000001</v>
      </c>
      <c r="AN39" s="42">
        <v>0.21538275100000001</v>
      </c>
      <c r="AO39" s="42">
        <v>0.21538275100000001</v>
      </c>
      <c r="AP39" s="42">
        <v>0.21538275100000001</v>
      </c>
      <c r="AQ39" s="42">
        <v>0.21538275100000001</v>
      </c>
      <c r="AR39" s="42">
        <v>0.21538275100000001</v>
      </c>
      <c r="AS39" s="42">
        <v>0.21538275100000001</v>
      </c>
      <c r="AT39" s="42">
        <v>0.21538275100000001</v>
      </c>
      <c r="AU39" s="42">
        <v>0.21538275100000001</v>
      </c>
      <c r="AV39" s="42">
        <v>0.21538275100000001</v>
      </c>
      <c r="AW39" s="42">
        <v>0.21538275100000001</v>
      </c>
      <c r="AX39" s="42">
        <v>0.21538275100000001</v>
      </c>
      <c r="AY39" s="42">
        <v>0.21538275100000001</v>
      </c>
      <c r="AZ39" s="42">
        <v>0.21538275100000001</v>
      </c>
      <c r="BA39" s="42">
        <v>0.21538275100000001</v>
      </c>
    </row>
    <row r="40" spans="1:53" x14ac:dyDescent="0.2">
      <c r="A40" s="94" t="s">
        <v>41</v>
      </c>
      <c r="B40" s="178" t="s">
        <v>189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</row>
    <row r="41" spans="1:53" x14ac:dyDescent="0.2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</row>
    <row r="42" spans="1:53" x14ac:dyDescent="0.2">
      <c r="A42" s="157" t="s">
        <v>144</v>
      </c>
      <c r="B42" s="157" t="s">
        <v>148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</row>
    <row r="43" spans="1:53" x14ac:dyDescent="0.2">
      <c r="A43" s="157" t="s">
        <v>145</v>
      </c>
      <c r="B43" s="157" t="s">
        <v>149</v>
      </c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</row>
    <row r="44" spans="1:53" x14ac:dyDescent="0.2">
      <c r="A44" s="108" t="s">
        <v>146</v>
      </c>
      <c r="B44" s="157" t="s">
        <v>147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</row>
    <row r="45" spans="1:53" x14ac:dyDescent="0.2">
      <c r="A45" s="108" t="s">
        <v>42</v>
      </c>
      <c r="B45" s="157" t="s">
        <v>150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</row>
    <row r="46" spans="1:53" x14ac:dyDescent="0.2">
      <c r="A46" s="157" t="s">
        <v>151</v>
      </c>
      <c r="B46" s="157" t="s">
        <v>154</v>
      </c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</row>
    <row r="47" spans="1:53" x14ac:dyDescent="0.2">
      <c r="A47" s="157" t="s">
        <v>152</v>
      </c>
      <c r="B47" s="157" t="s">
        <v>155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</row>
    <row r="48" spans="1:53" x14ac:dyDescent="0.2">
      <c r="A48" s="108" t="s">
        <v>153</v>
      </c>
      <c r="B48" s="157" t="s">
        <v>156</v>
      </c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</row>
    <row r="49" spans="1:53" x14ac:dyDescent="0.2">
      <c r="A49" s="108" t="s">
        <v>43</v>
      </c>
      <c r="B49" s="157" t="s">
        <v>157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</row>
    <row r="50" spans="1:53" x14ac:dyDescent="0.2">
      <c r="A50" s="157" t="s">
        <v>158</v>
      </c>
      <c r="B50" s="157" t="s">
        <v>166</v>
      </c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</row>
    <row r="51" spans="1:53" x14ac:dyDescent="0.2">
      <c r="A51" s="157" t="s">
        <v>159</v>
      </c>
      <c r="B51" s="157" t="s">
        <v>167</v>
      </c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</row>
    <row r="52" spans="1:53" x14ac:dyDescent="0.2">
      <c r="A52" s="157" t="s">
        <v>160</v>
      </c>
      <c r="B52" s="157" t="s">
        <v>168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</row>
    <row r="53" spans="1:53" x14ac:dyDescent="0.2">
      <c r="A53" s="157" t="s">
        <v>161</v>
      </c>
      <c r="B53" s="157" t="s">
        <v>169</v>
      </c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</row>
    <row r="54" spans="1:53" x14ac:dyDescent="0.2">
      <c r="A54" s="157" t="s">
        <v>162</v>
      </c>
      <c r="B54" s="157" t="s">
        <v>170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</row>
    <row r="55" spans="1:53" x14ac:dyDescent="0.2">
      <c r="A55" s="157" t="s">
        <v>163</v>
      </c>
      <c r="B55" s="157" t="s">
        <v>171</v>
      </c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</row>
    <row r="56" spans="1:53" x14ac:dyDescent="0.2">
      <c r="A56" s="108" t="s">
        <v>164</v>
      </c>
      <c r="B56" s="157" t="s">
        <v>172</v>
      </c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</row>
    <row r="57" spans="1:53" x14ac:dyDescent="0.2">
      <c r="A57" s="108" t="s">
        <v>165</v>
      </c>
      <c r="B57" s="157" t="s">
        <v>173</v>
      </c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</row>
    <row r="58" spans="1:53" x14ac:dyDescent="0.2">
      <c r="A58" s="94" t="s">
        <v>44</v>
      </c>
      <c r="B58" s="94" t="s">
        <v>45</v>
      </c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</row>
    <row r="59" spans="1:53" x14ac:dyDescent="0.2">
      <c r="A59" s="94" t="s">
        <v>46</v>
      </c>
      <c r="B59" s="94" t="s">
        <v>47</v>
      </c>
      <c r="C59" s="88">
        <v>565.49433176807497</v>
      </c>
      <c r="D59" s="88">
        <v>462.54118959602999</v>
      </c>
      <c r="E59" s="88">
        <v>357.38819395877101</v>
      </c>
      <c r="F59" s="88">
        <v>306.791564258834</v>
      </c>
      <c r="G59" s="88">
        <v>367.06754920571501</v>
      </c>
      <c r="H59" s="88">
        <v>495.97896226729301</v>
      </c>
      <c r="I59" s="88">
        <v>393.02582009524798</v>
      </c>
      <c r="J59" s="88">
        <v>469.58072068471699</v>
      </c>
      <c r="K59" s="88">
        <v>252.23519832151101</v>
      </c>
      <c r="L59" s="88">
        <v>264.99434841975602</v>
      </c>
      <c r="M59" s="88">
        <v>260.59464148932602</v>
      </c>
      <c r="N59" s="88">
        <v>200.75862723548801</v>
      </c>
      <c r="O59" s="88">
        <v>233.31645852066501</v>
      </c>
      <c r="P59" s="88">
        <v>226.27692743197801</v>
      </c>
      <c r="Q59" s="88">
        <v>157.64149931728099</v>
      </c>
      <c r="R59" s="88">
        <v>219.677367036334</v>
      </c>
      <c r="S59" s="88">
        <v>193.71909614680101</v>
      </c>
      <c r="T59" s="88">
        <v>191.95921337463</v>
      </c>
      <c r="U59" s="88">
        <v>228.91675159023501</v>
      </c>
      <c r="V59" s="88">
        <v>181.39991674159899</v>
      </c>
      <c r="W59" s="88">
        <v>152.80182169380899</v>
      </c>
      <c r="X59" s="88">
        <v>161.601235554667</v>
      </c>
      <c r="Y59" s="88">
        <v>188.43944783028601</v>
      </c>
      <c r="Z59" s="88">
        <v>243.875755153695</v>
      </c>
      <c r="AA59" s="88">
        <v>237.71616545109401</v>
      </c>
      <c r="AB59" s="88">
        <v>165.560971792054</v>
      </c>
      <c r="AC59" s="88">
        <v>211.75789456156099</v>
      </c>
      <c r="AD59" s="88">
        <v>214.39771871981901</v>
      </c>
      <c r="AE59" s="88">
        <v>239.91601891630901</v>
      </c>
      <c r="AF59" s="88">
        <v>181.39991674159899</v>
      </c>
      <c r="AG59" s="38">
        <v>200.92507024436085</v>
      </c>
      <c r="AH59" s="38">
        <v>199.98122107476956</v>
      </c>
      <c r="AI59" s="38">
        <v>199.04122435076843</v>
      </c>
      <c r="AJ59" s="38">
        <v>198.10585056147551</v>
      </c>
      <c r="AK59" s="38">
        <v>197.17432921777274</v>
      </c>
      <c r="AL59" s="38">
        <v>196.24743080877818</v>
      </c>
      <c r="AM59" s="38">
        <v>195.3251553344918</v>
      </c>
      <c r="AN59" s="38">
        <v>194.40750279491365</v>
      </c>
      <c r="AO59" s="38">
        <v>193.49370270092567</v>
      </c>
      <c r="AP59" s="38">
        <v>192.58452554164589</v>
      </c>
      <c r="AQ59" s="38">
        <v>191.67920082795627</v>
      </c>
      <c r="AR59" s="38">
        <v>191.67920082795627</v>
      </c>
      <c r="AS59" s="38">
        <v>191.67920082795627</v>
      </c>
      <c r="AT59" s="38">
        <v>191.67920082795627</v>
      </c>
      <c r="AU59" s="38">
        <v>191.67920082795627</v>
      </c>
      <c r="AV59" s="38">
        <v>191.67920082795627</v>
      </c>
      <c r="AW59" s="38">
        <v>191.67920082795627</v>
      </c>
      <c r="AX59" s="38">
        <v>191.67920082795627</v>
      </c>
      <c r="AY59" s="38">
        <v>191.67920082795627</v>
      </c>
      <c r="AZ59" s="38">
        <v>191.67920082795627</v>
      </c>
      <c r="BA59" s="38">
        <v>191.67920082795627</v>
      </c>
    </row>
    <row r="60" spans="1:53" x14ac:dyDescent="0.2">
      <c r="A60" s="94" t="s">
        <v>48</v>
      </c>
      <c r="B60" s="94" t="s">
        <v>49</v>
      </c>
      <c r="C60" s="88">
        <v>14.6666666666667</v>
      </c>
      <c r="D60" s="88">
        <v>11.733333333333301</v>
      </c>
      <c r="E60" s="88">
        <v>12.6133333333333</v>
      </c>
      <c r="F60" s="88">
        <v>13.4933333333333</v>
      </c>
      <c r="G60" s="88">
        <v>18.186666666666699</v>
      </c>
      <c r="H60" s="88">
        <v>15.18</v>
      </c>
      <c r="I60" s="88">
        <v>8.6533333333333307</v>
      </c>
      <c r="J60" s="88">
        <v>4.0333333333333297</v>
      </c>
      <c r="K60" s="88">
        <v>4.2533333333333303</v>
      </c>
      <c r="L60" s="88">
        <v>2.93333333333333</v>
      </c>
      <c r="M60" s="88">
        <v>2.3466666666666698</v>
      </c>
      <c r="N60" s="88">
        <v>1.6866666666666701</v>
      </c>
      <c r="O60" s="88">
        <v>0.73333333333332995</v>
      </c>
      <c r="P60" s="88">
        <v>0.80666666666666997</v>
      </c>
      <c r="Q60" s="88">
        <v>0.58666666666667</v>
      </c>
      <c r="R60" s="88">
        <v>0.44</v>
      </c>
      <c r="S60" s="88">
        <v>0.95333333333333004</v>
      </c>
      <c r="T60" s="88">
        <v>0.80666666666666997</v>
      </c>
      <c r="U60" s="88">
        <v>0.22</v>
      </c>
      <c r="V60" s="88">
        <v>1.8333333333333299</v>
      </c>
      <c r="W60" s="88">
        <v>0.88</v>
      </c>
      <c r="X60" s="88">
        <v>0.58666666666667</v>
      </c>
      <c r="Y60" s="88">
        <v>1.32</v>
      </c>
      <c r="Z60" s="88">
        <v>0.66</v>
      </c>
      <c r="AA60" s="88">
        <v>0.51333333333332998</v>
      </c>
      <c r="AB60" s="88">
        <v>1.39333333333333</v>
      </c>
      <c r="AC60" s="88">
        <v>1.61333333333333</v>
      </c>
      <c r="AD60" s="88">
        <v>1.54</v>
      </c>
      <c r="AE60" s="88">
        <v>1.39333333333333</v>
      </c>
      <c r="AF60" s="88">
        <v>0.71940000000000004</v>
      </c>
      <c r="AG60" s="38">
        <v>1.3207181736879019</v>
      </c>
      <c r="AH60" s="38">
        <v>1.3145140760609435</v>
      </c>
      <c r="AI60" s="38">
        <v>1.3083353012814423</v>
      </c>
      <c r="AJ60" s="38">
        <v>1.3021869139188893</v>
      </c>
      <c r="AK60" s="38">
        <v>1.2960638494037933</v>
      </c>
      <c r="AL60" s="38">
        <v>1.2899711723056457</v>
      </c>
      <c r="AM60" s="38">
        <v>1.2839088826244462</v>
      </c>
      <c r="AN60" s="38">
        <v>1.2778769803601955</v>
      </c>
      <c r="AO60" s="38">
        <v>1.2718704009434016</v>
      </c>
      <c r="AP60" s="38">
        <v>1.2658942089435559</v>
      </c>
      <c r="AQ60" s="38">
        <v>1.2599433397911672</v>
      </c>
      <c r="AR60" s="38">
        <v>1.2599433397911672</v>
      </c>
      <c r="AS60" s="38">
        <v>1.2599433397911672</v>
      </c>
      <c r="AT60" s="38">
        <v>1.2599433397911672</v>
      </c>
      <c r="AU60" s="38">
        <v>1.2599433397911672</v>
      </c>
      <c r="AV60" s="38">
        <v>1.2599433397911672</v>
      </c>
      <c r="AW60" s="38">
        <v>1.2599433397911672</v>
      </c>
      <c r="AX60" s="38">
        <v>1.2599433397911672</v>
      </c>
      <c r="AY60" s="38">
        <v>1.2599433397911672</v>
      </c>
      <c r="AZ60" s="38">
        <v>1.2599433397911672</v>
      </c>
      <c r="BA60" s="38">
        <v>1.2599433397911672</v>
      </c>
    </row>
    <row r="61" spans="1:53" x14ac:dyDescent="0.2">
      <c r="A61" s="98" t="s">
        <v>50</v>
      </c>
      <c r="B61" s="98" t="s">
        <v>51</v>
      </c>
      <c r="C61" s="88">
        <v>38.411999999999999</v>
      </c>
      <c r="D61" s="88">
        <v>37.356000000000002</v>
      </c>
      <c r="E61" s="88">
        <v>33.462000000000003</v>
      </c>
      <c r="F61" s="88">
        <v>29.678000000000001</v>
      </c>
      <c r="G61" s="88">
        <v>26.95</v>
      </c>
      <c r="H61" s="88">
        <v>25.916</v>
      </c>
      <c r="I61" s="88">
        <v>16.103999999999999</v>
      </c>
      <c r="J61" s="88">
        <v>9.6029999999999998</v>
      </c>
      <c r="K61" s="88">
        <v>7.4359999999999999</v>
      </c>
      <c r="L61" s="88">
        <v>5.8410000000000002</v>
      </c>
      <c r="M61" s="88">
        <v>5.4119999999999999</v>
      </c>
      <c r="N61" s="88">
        <v>4.29</v>
      </c>
      <c r="O61" s="88">
        <v>2.5299999999999998</v>
      </c>
      <c r="P61" s="88">
        <v>1.5620000000000001</v>
      </c>
      <c r="Q61" s="88">
        <v>1.474</v>
      </c>
      <c r="R61" s="88">
        <v>1.6719999999999999</v>
      </c>
      <c r="S61" s="88">
        <v>1.3420000000000001</v>
      </c>
      <c r="T61" s="88">
        <v>1.2430000000000001</v>
      </c>
      <c r="U61" s="88">
        <v>2.101</v>
      </c>
      <c r="V61" s="88">
        <v>3.5750000000000002</v>
      </c>
      <c r="W61" s="88">
        <v>2.508</v>
      </c>
      <c r="X61" s="88">
        <v>2.86</v>
      </c>
      <c r="Y61" s="88">
        <v>2.2770000000000001</v>
      </c>
      <c r="Z61" s="88">
        <v>1.925</v>
      </c>
      <c r="AA61" s="88">
        <v>2.0129999999999999</v>
      </c>
      <c r="AB61" s="88">
        <v>10.494</v>
      </c>
      <c r="AC61" s="88">
        <v>3.2229999999999999</v>
      </c>
      <c r="AD61" s="88">
        <v>3.1789999999999998</v>
      </c>
      <c r="AE61" s="88">
        <v>2.871</v>
      </c>
      <c r="AF61" s="88">
        <v>3.0910000000000002</v>
      </c>
      <c r="AG61" s="38">
        <v>4.5319092824950955</v>
      </c>
      <c r="AH61" s="38">
        <v>4.5106205562662378</v>
      </c>
      <c r="AI61" s="38">
        <v>4.4894187227974989</v>
      </c>
      <c r="AJ61" s="38">
        <v>4.4683211606409001</v>
      </c>
      <c r="AK61" s="38">
        <v>4.4473104912444192</v>
      </c>
      <c r="AL61" s="38">
        <v>4.4264040931600812</v>
      </c>
      <c r="AM61" s="38">
        <v>4.4056019663878834</v>
      </c>
      <c r="AN61" s="38">
        <v>4.3849041109278266</v>
      </c>
      <c r="AO61" s="38">
        <v>4.3642931482278886</v>
      </c>
      <c r="AP61" s="38">
        <v>4.3437864568400908</v>
      </c>
      <c r="AQ61" s="38">
        <v>4.3233666582124117</v>
      </c>
      <c r="AR61" s="38">
        <v>4.3233666582124117</v>
      </c>
      <c r="AS61" s="38">
        <v>4.3233666582124117</v>
      </c>
      <c r="AT61" s="38">
        <v>4.3233666582124117</v>
      </c>
      <c r="AU61" s="38">
        <v>4.3233666582124117</v>
      </c>
      <c r="AV61" s="38">
        <v>4.3233666582124117</v>
      </c>
      <c r="AW61" s="38">
        <v>4.3233666582124117</v>
      </c>
      <c r="AX61" s="38">
        <v>4.3233666582124117</v>
      </c>
      <c r="AY61" s="38">
        <v>4.3233666582124117</v>
      </c>
      <c r="AZ61" s="38">
        <v>4.3233666582124117</v>
      </c>
      <c r="BA61" s="38">
        <v>4.3233666582124117</v>
      </c>
    </row>
    <row r="62" spans="1:53" x14ac:dyDescent="0.2">
      <c r="A62" s="98"/>
      <c r="B62" s="98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</row>
    <row r="63" spans="1:53" x14ac:dyDescent="0.2">
      <c r="A63" s="112" t="s">
        <v>52</v>
      </c>
      <c r="B63" s="107" t="s">
        <v>53</v>
      </c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</row>
    <row r="64" spans="1:53" x14ac:dyDescent="0.2">
      <c r="A64" s="94" t="s">
        <v>54</v>
      </c>
      <c r="B64" s="94" t="s">
        <v>55</v>
      </c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</row>
    <row r="65" spans="1:53" x14ac:dyDescent="0.2">
      <c r="A65" s="94" t="s">
        <v>56</v>
      </c>
      <c r="B65" s="94" t="s">
        <v>57</v>
      </c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</row>
    <row r="66" spans="1:53" x14ac:dyDescent="0.2">
      <c r="A66" s="94" t="s">
        <v>58</v>
      </c>
      <c r="B66" s="94" t="s">
        <v>59</v>
      </c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</row>
    <row r="67" spans="1:53" x14ac:dyDescent="0.2">
      <c r="A67" s="94" t="s">
        <v>60</v>
      </c>
      <c r="B67" s="157" t="s">
        <v>190</v>
      </c>
      <c r="C67" s="88">
        <v>21.6923949571209</v>
      </c>
      <c r="D67" s="88">
        <v>22.257847388941101</v>
      </c>
      <c r="E67" s="88">
        <v>23.695863567442899</v>
      </c>
      <c r="F67" s="88">
        <v>21.747813104782999</v>
      </c>
      <c r="G67" s="88">
        <v>21.7482959915028</v>
      </c>
      <c r="H67" s="88">
        <v>24.201506380757099</v>
      </c>
      <c r="I67" s="88">
        <v>24.471852670747499</v>
      </c>
      <c r="J67" s="88">
        <v>23.0293122194633</v>
      </c>
      <c r="K67" s="88">
        <v>21.3229397945633</v>
      </c>
      <c r="L67" s="88">
        <v>22.4385548342566</v>
      </c>
      <c r="M67" s="88">
        <v>22.136204575626799</v>
      </c>
      <c r="N67" s="88">
        <v>21.872319493050099</v>
      </c>
      <c r="O67" s="88">
        <v>21.3754791220302</v>
      </c>
      <c r="P67" s="88">
        <v>23.2797360094537</v>
      </c>
      <c r="Q67" s="88">
        <v>20.918878246368401</v>
      </c>
      <c r="R67" s="88">
        <v>21.586140083006502</v>
      </c>
      <c r="S67" s="88">
        <v>22.032185552303101</v>
      </c>
      <c r="T67" s="88">
        <v>22.559114248853799</v>
      </c>
      <c r="U67" s="88">
        <v>25.317686357828102</v>
      </c>
      <c r="V67" s="88">
        <v>25.889244754032301</v>
      </c>
      <c r="W67" s="88">
        <v>23.073193296600699</v>
      </c>
      <c r="X67" s="88">
        <v>22.124693342955101</v>
      </c>
      <c r="Y67" s="88">
        <v>20.951196898644501</v>
      </c>
      <c r="Z67" s="88">
        <v>21.309742275544899</v>
      </c>
      <c r="AA67" s="88">
        <v>19.901888617770499</v>
      </c>
      <c r="AB67" s="88">
        <v>21.541979084961401</v>
      </c>
      <c r="AC67" s="88">
        <v>24.327579853992201</v>
      </c>
      <c r="AD67" s="88">
        <v>23.713986849936699</v>
      </c>
      <c r="AE67" s="88">
        <v>24.4467864053331</v>
      </c>
      <c r="AF67" s="88">
        <v>22.994929918280501</v>
      </c>
      <c r="AG67" s="38">
        <v>23.720563809974312</v>
      </c>
      <c r="AH67" s="38">
        <v>23.720563809974312</v>
      </c>
      <c r="AI67" s="38">
        <v>23.720563809974312</v>
      </c>
      <c r="AJ67" s="38">
        <v>23.720563809974312</v>
      </c>
      <c r="AK67" s="38">
        <v>23.720563809974312</v>
      </c>
      <c r="AL67" s="38">
        <v>23.720563809974312</v>
      </c>
      <c r="AM67" s="38">
        <v>23.720563809974312</v>
      </c>
      <c r="AN67" s="38">
        <v>23.720563809974312</v>
      </c>
      <c r="AO67" s="38">
        <v>23.720563809974312</v>
      </c>
      <c r="AP67" s="38">
        <v>23.720563809974312</v>
      </c>
      <c r="AQ67" s="38">
        <v>23.720563809974312</v>
      </c>
      <c r="AR67" s="38">
        <v>23.720563809974312</v>
      </c>
      <c r="AS67" s="38">
        <v>23.720563809974312</v>
      </c>
      <c r="AT67" s="38">
        <v>23.720563809974312</v>
      </c>
      <c r="AU67" s="38">
        <v>23.720563809974312</v>
      </c>
      <c r="AV67" s="38">
        <v>23.720563809974312</v>
      </c>
      <c r="AW67" s="38">
        <v>23.720563809974312</v>
      </c>
      <c r="AX67" s="38">
        <v>23.720563809974312</v>
      </c>
      <c r="AY67" s="38">
        <v>23.720563809974312</v>
      </c>
      <c r="AZ67" s="38">
        <v>23.720563809974312</v>
      </c>
      <c r="BA67" s="38">
        <v>23.720563809974312</v>
      </c>
    </row>
    <row r="68" spans="1:53" s="116" customFormat="1" x14ac:dyDescent="0.2">
      <c r="A68" s="114"/>
      <c r="B68" s="114" t="s">
        <v>61</v>
      </c>
      <c r="C68" s="115">
        <f>SUM(C3:C67)-C33</f>
        <v>53573.405831874821</v>
      </c>
      <c r="D68" s="115">
        <f t="shared" ref="D68:BA68" si="0">SUM(D3:D67)-D33</f>
        <v>64188.665950999872</v>
      </c>
      <c r="E68" s="115">
        <f t="shared" si="0"/>
        <v>58379.818110547945</v>
      </c>
      <c r="F68" s="115">
        <f t="shared" si="0"/>
        <v>60625.621470160768</v>
      </c>
      <c r="G68" s="115">
        <f t="shared" si="0"/>
        <v>64688.837812429832</v>
      </c>
      <c r="H68" s="115">
        <f t="shared" si="0"/>
        <v>61602.249013874927</v>
      </c>
      <c r="I68" s="115">
        <f t="shared" si="0"/>
        <v>74851.793594225252</v>
      </c>
      <c r="J68" s="115">
        <f t="shared" si="0"/>
        <v>65451.195392406305</v>
      </c>
      <c r="K68" s="115">
        <f t="shared" si="0"/>
        <v>61219.066044998086</v>
      </c>
      <c r="L68" s="115">
        <f t="shared" si="0"/>
        <v>58635.471183066176</v>
      </c>
      <c r="M68" s="115">
        <f t="shared" si="0"/>
        <v>54291.739170402288</v>
      </c>
      <c r="N68" s="115">
        <f t="shared" si="0"/>
        <v>55879.239782458892</v>
      </c>
      <c r="O68" s="115">
        <f t="shared" si="0"/>
        <v>55537.933490560325</v>
      </c>
      <c r="P68" s="115">
        <f t="shared" si="0"/>
        <v>60626.34706492471</v>
      </c>
      <c r="Q68" s="115">
        <f t="shared" si="0"/>
        <v>55076.072920465034</v>
      </c>
      <c r="R68" s="115">
        <f t="shared" si="0"/>
        <v>51506.467137691972</v>
      </c>
      <c r="S68" s="115">
        <f t="shared" si="0"/>
        <v>59428.760806608647</v>
      </c>
      <c r="T68" s="115">
        <f t="shared" si="0"/>
        <v>54656.001259071258</v>
      </c>
      <c r="U68" s="115">
        <f t="shared" si="0"/>
        <v>51219.830332122685</v>
      </c>
      <c r="V68" s="115">
        <f t="shared" si="0"/>
        <v>48816.006515288944</v>
      </c>
      <c r="W68" s="115">
        <f t="shared" si="0"/>
        <v>49170.503921650823</v>
      </c>
      <c r="X68" s="115">
        <f>SUM(X3:X67)-X33</f>
        <v>44215.17729681552</v>
      </c>
      <c r="Y68" s="115">
        <f t="shared" si="0"/>
        <v>39840.158726447167</v>
      </c>
      <c r="Z68" s="115">
        <f t="shared" si="0"/>
        <v>41745.89573273548</v>
      </c>
      <c r="AA68" s="115">
        <f t="shared" si="0"/>
        <v>37543.416883249651</v>
      </c>
      <c r="AB68" s="115">
        <f t="shared" si="0"/>
        <v>35203.693663611375</v>
      </c>
      <c r="AC68" s="115">
        <f t="shared" si="0"/>
        <v>37011.385674595338</v>
      </c>
      <c r="AD68" s="115">
        <f t="shared" ref="AD68:AE68" si="1">SUM(AD3:AD67)-AD33</f>
        <v>34743.087122085868</v>
      </c>
      <c r="AE68" s="115">
        <f t="shared" si="1"/>
        <v>34672.350701007759</v>
      </c>
      <c r="AF68" s="115">
        <f t="shared" ref="AF68" si="2">SUM(AF3:AF67)-AF33</f>
        <v>30897.261480733538</v>
      </c>
      <c r="AG68" s="115">
        <f t="shared" si="0"/>
        <v>27937.65275180648</v>
      </c>
      <c r="AH68" s="115">
        <f t="shared" si="0"/>
        <v>27491.294210775821</v>
      </c>
      <c r="AI68" s="115">
        <f t="shared" si="0"/>
        <v>26841.159241167363</v>
      </c>
      <c r="AJ68" s="115">
        <f t="shared" si="0"/>
        <v>25498.399328649211</v>
      </c>
      <c r="AK68" s="115">
        <f t="shared" si="0"/>
        <v>24680.815969241361</v>
      </c>
      <c r="AL68" s="115">
        <f t="shared" si="0"/>
        <v>23657.922342869766</v>
      </c>
      <c r="AM68" s="115">
        <f t="shared" si="0"/>
        <v>23005.150050537915</v>
      </c>
      <c r="AN68" s="115">
        <f t="shared" si="0"/>
        <v>22190.691772155686</v>
      </c>
      <c r="AO68" s="115">
        <f t="shared" si="0"/>
        <v>21335.006541431194</v>
      </c>
      <c r="AP68" s="115">
        <f t="shared" si="0"/>
        <v>20384.374337667308</v>
      </c>
      <c r="AQ68" s="115">
        <f t="shared" si="0"/>
        <v>19603.85891747737</v>
      </c>
      <c r="AR68" s="115">
        <f t="shared" si="0"/>
        <v>19238.740678605311</v>
      </c>
      <c r="AS68" s="115">
        <f t="shared" si="0"/>
        <v>18859.254422496146</v>
      </c>
      <c r="AT68" s="115">
        <f t="shared" si="0"/>
        <v>18425.855055515611</v>
      </c>
      <c r="AU68" s="115">
        <f t="shared" si="0"/>
        <v>18088.521192470107</v>
      </c>
      <c r="AV68" s="115">
        <f t="shared" si="0"/>
        <v>17735.341325966747</v>
      </c>
      <c r="AW68" s="115">
        <f t="shared" si="0"/>
        <v>17412.215442878514</v>
      </c>
      <c r="AX68" s="115">
        <f t="shared" si="0"/>
        <v>17093.687982856169</v>
      </c>
      <c r="AY68" s="115">
        <f t="shared" si="0"/>
        <v>16767.453446498359</v>
      </c>
      <c r="AZ68" s="115">
        <f t="shared" si="0"/>
        <v>16393.976105789468</v>
      </c>
      <c r="BA68" s="115">
        <f t="shared" si="0"/>
        <v>16118.896545166028</v>
      </c>
    </row>
    <row r="69" spans="1:53" s="116" customFormat="1" x14ac:dyDescent="0.2">
      <c r="A69" s="117"/>
      <c r="B69" s="117" t="s">
        <v>97</v>
      </c>
      <c r="C69" s="118">
        <v>54710.081520408472</v>
      </c>
      <c r="D69" s="118">
        <v>65375.146070451956</v>
      </c>
      <c r="E69" s="118">
        <v>59535.22529799943</v>
      </c>
      <c r="F69" s="118">
        <v>61762.715522131461</v>
      </c>
      <c r="G69" s="118">
        <v>65781.582960286367</v>
      </c>
      <c r="H69" s="118">
        <v>62674.587504114817</v>
      </c>
      <c r="I69" s="118">
        <v>75915.383252662621</v>
      </c>
      <c r="J69" s="118">
        <v>66443.432219289884</v>
      </c>
      <c r="K69" s="118">
        <v>62176.241747392167</v>
      </c>
      <c r="L69" s="118">
        <v>59531.919979175094</v>
      </c>
      <c r="M69" s="118">
        <v>55136.369688226681</v>
      </c>
      <c r="N69" s="118">
        <v>56698.603833633009</v>
      </c>
      <c r="O69" s="118">
        <v>56313.458871623923</v>
      </c>
      <c r="P69" s="118">
        <v>61379.845335568069</v>
      </c>
      <c r="Q69" s="118">
        <v>55793.179845000603</v>
      </c>
      <c r="R69" s="118">
        <v>52194.819783434607</v>
      </c>
      <c r="S69" s="118">
        <v>60074.773473919588</v>
      </c>
      <c r="T69" s="118">
        <v>55259.121785051619</v>
      </c>
      <c r="U69" s="118">
        <v>51795.285638030669</v>
      </c>
      <c r="V69" s="118">
        <v>49328.633219968542</v>
      </c>
      <c r="W69" s="118">
        <v>49666.674975599984</v>
      </c>
      <c r="X69" s="118">
        <v>44643.019345827008</v>
      </c>
      <c r="Y69" s="118">
        <v>40227.451463469668</v>
      </c>
      <c r="Z69" s="118">
        <v>42108.583424065524</v>
      </c>
      <c r="AA69" s="118">
        <v>37874.568479302536</v>
      </c>
      <c r="AB69" s="118">
        <v>35520.724018364475</v>
      </c>
      <c r="AC69" s="118">
        <v>37315.927756871868</v>
      </c>
      <c r="AD69" s="118">
        <v>35040.707541728756</v>
      </c>
      <c r="AE69" s="118">
        <v>34956.192109393633</v>
      </c>
      <c r="AF69" s="118">
        <v>31167.25872029845</v>
      </c>
      <c r="AG69" s="49">
        <v>28192.41430353063</v>
      </c>
      <c r="AH69" s="49">
        <v>27740.61411270465</v>
      </c>
      <c r="AI69" s="49">
        <v>27087.811104420656</v>
      </c>
      <c r="AJ69" s="49">
        <v>25744.020803990203</v>
      </c>
      <c r="AK69" s="49">
        <v>24924.179000594046</v>
      </c>
      <c r="AL69" s="49">
        <v>23898.927742156942</v>
      </c>
      <c r="AM69" s="49">
        <v>23244.708803205573</v>
      </c>
      <c r="AN69" s="49">
        <v>22429.088451536376</v>
      </c>
      <c r="AO69" s="49">
        <v>21571.812199871285</v>
      </c>
      <c r="AP69" s="49">
        <v>20619.62038531703</v>
      </c>
      <c r="AQ69" s="49">
        <v>19837.329324415256</v>
      </c>
      <c r="AR69" s="49">
        <v>19470.298478066336</v>
      </c>
      <c r="AS69" s="49">
        <v>19087.713464595741</v>
      </c>
      <c r="AT69" s="49">
        <v>18649.43664414786</v>
      </c>
      <c r="AU69" s="49">
        <v>18309.021228808782</v>
      </c>
      <c r="AV69" s="49">
        <v>17952.747180433431</v>
      </c>
      <c r="AW69" s="49">
        <v>17626.87738887611</v>
      </c>
      <c r="AX69" s="49">
        <v>17305.170864272917</v>
      </c>
      <c r="AY69" s="49">
        <v>16975.873860783839</v>
      </c>
      <c r="AZ69" s="49">
        <v>16599.485832187067</v>
      </c>
      <c r="BA69" s="49">
        <v>16321.693485714608</v>
      </c>
    </row>
    <row r="70" spans="1:53" x14ac:dyDescent="0.2">
      <c r="A70" s="94"/>
      <c r="B70" s="114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</row>
    <row r="71" spans="1:53" x14ac:dyDescent="0.2">
      <c r="A71" s="156" t="s">
        <v>187</v>
      </c>
      <c r="B71" s="156" t="s">
        <v>193</v>
      </c>
      <c r="C71" s="119">
        <v>1754.6875789780127</v>
      </c>
      <c r="D71" s="119">
        <v>1619.5256653399215</v>
      </c>
      <c r="E71" s="119">
        <v>1678.2252290420352</v>
      </c>
      <c r="F71" s="119">
        <v>1645.6515354537862</v>
      </c>
      <c r="G71" s="119">
        <v>1803.4323213060377</v>
      </c>
      <c r="H71" s="119">
        <v>1849.1600516560354</v>
      </c>
      <c r="I71" s="119">
        <v>1942.8881906320371</v>
      </c>
      <c r="J71" s="119">
        <v>1987.5623709634365</v>
      </c>
      <c r="K71" s="119">
        <v>2139.9173311419295</v>
      </c>
      <c r="L71" s="119">
        <v>2269.1234228509761</v>
      </c>
      <c r="M71" s="119">
        <v>2328.5080789787876</v>
      </c>
      <c r="N71" s="119">
        <v>2360.6444867363998</v>
      </c>
      <c r="O71" s="119">
        <v>2042.20246636812</v>
      </c>
      <c r="P71" s="119">
        <v>2123.0671915560902</v>
      </c>
      <c r="Q71" s="119">
        <v>2435.55607717872</v>
      </c>
      <c r="R71" s="119">
        <v>2558.5637223280482</v>
      </c>
      <c r="S71" s="119">
        <v>2564.2638430253101</v>
      </c>
      <c r="T71" s="119">
        <v>2626.7251800463901</v>
      </c>
      <c r="U71" s="119">
        <v>2622.2550240693899</v>
      </c>
      <c r="V71" s="119">
        <v>2290.464877189705</v>
      </c>
      <c r="W71" s="119">
        <v>2390.1566557983601</v>
      </c>
      <c r="X71" s="119">
        <v>2460.2829384227898</v>
      </c>
      <c r="Y71" s="119">
        <v>2486.37278523753</v>
      </c>
      <c r="Z71" s="119">
        <v>2462.1010464701699</v>
      </c>
      <c r="AA71" s="119">
        <v>2669.6597685017</v>
      </c>
      <c r="AB71" s="119">
        <v>2614.6981686249901</v>
      </c>
      <c r="AC71" s="119">
        <v>2811.78623374565</v>
      </c>
      <c r="AD71" s="119">
        <v>2896.2526412082898</v>
      </c>
      <c r="AE71" s="119">
        <v>3031.0462005260301</v>
      </c>
      <c r="AF71" s="119">
        <v>3098.0080342965298</v>
      </c>
      <c r="AG71" s="53">
        <v>3009.2701289728479</v>
      </c>
      <c r="AH71" s="53">
        <v>3045.2864420251408</v>
      </c>
      <c r="AI71" s="53">
        <v>3071.9306659132017</v>
      </c>
      <c r="AJ71" s="53">
        <v>3093.8720035536571</v>
      </c>
      <c r="AK71" s="53">
        <v>3114.1765738001909</v>
      </c>
      <c r="AL71" s="53">
        <v>3128.6321491318004</v>
      </c>
      <c r="AM71" s="53">
        <v>3149.7143149727203</v>
      </c>
      <c r="AN71" s="53">
        <v>3173.5194075024147</v>
      </c>
      <c r="AO71" s="53">
        <v>3194.2086908519727</v>
      </c>
      <c r="AP71" s="53">
        <v>3213.749571404051</v>
      </c>
      <c r="AQ71" s="53">
        <v>3239.7901163983042</v>
      </c>
      <c r="AR71" s="53">
        <v>3243.793411222744</v>
      </c>
      <c r="AS71" s="53">
        <v>3246.4855164327237</v>
      </c>
      <c r="AT71" s="53">
        <v>3247.8938287163919</v>
      </c>
      <c r="AU71" s="53">
        <v>3248.200437778125</v>
      </c>
      <c r="AV71" s="53">
        <v>3257.1666949152718</v>
      </c>
      <c r="AW71" s="53">
        <v>3256.8831060373805</v>
      </c>
      <c r="AX71" s="53">
        <v>3259.9270392260778</v>
      </c>
      <c r="AY71" s="53">
        <v>3261.3852849481068</v>
      </c>
      <c r="AZ71" s="53">
        <v>3262.2442139603431</v>
      </c>
      <c r="BA71" s="53">
        <v>3270.4414923907466</v>
      </c>
    </row>
    <row r="72" spans="1:53" x14ac:dyDescent="0.2">
      <c r="A72" s="156" t="s">
        <v>188</v>
      </c>
      <c r="B72" s="156" t="s">
        <v>194</v>
      </c>
      <c r="C72" s="119">
        <v>3012.2952709217161</v>
      </c>
      <c r="D72" s="119">
        <v>2681.5741401975711</v>
      </c>
      <c r="E72" s="119">
        <v>2804.7973840944201</v>
      </c>
      <c r="F72" s="119">
        <v>4226.03194819288</v>
      </c>
      <c r="G72" s="119">
        <v>4759.5581850193503</v>
      </c>
      <c r="H72" s="119">
        <v>4987.32765035583</v>
      </c>
      <c r="I72" s="119">
        <v>4741.3145734399995</v>
      </c>
      <c r="J72" s="119">
        <v>4340.8692553339997</v>
      </c>
      <c r="K72" s="119">
        <v>4350.8102332899998</v>
      </c>
      <c r="L72" s="119">
        <v>4063.4765283346101</v>
      </c>
      <c r="M72" s="119">
        <v>4031.6102223226899</v>
      </c>
      <c r="N72" s="119">
        <v>3315.3591452955302</v>
      </c>
      <c r="O72" s="119">
        <v>2698.5610219699201</v>
      </c>
      <c r="P72" s="119">
        <v>2860.6765890014699</v>
      </c>
      <c r="Q72" s="119">
        <v>2304.3622244112098</v>
      </c>
      <c r="R72" s="119">
        <v>2358.2377283932201</v>
      </c>
      <c r="S72" s="119">
        <v>3146.0187678632201</v>
      </c>
      <c r="T72" s="119">
        <v>3299.0658799339699</v>
      </c>
      <c r="U72" s="119">
        <v>2823.23649849497</v>
      </c>
      <c r="V72" s="119">
        <v>1510.0331796761329</v>
      </c>
      <c r="W72" s="119">
        <v>2086.9253085790701</v>
      </c>
      <c r="X72" s="119">
        <v>2119.4779902262098</v>
      </c>
      <c r="Y72" s="119">
        <v>1526.209239269464</v>
      </c>
      <c r="Z72" s="119">
        <v>1891.1622259707101</v>
      </c>
      <c r="AA72" s="119">
        <v>2249.1611676464699</v>
      </c>
      <c r="AB72" s="119">
        <v>2300.3759272415368</v>
      </c>
      <c r="AC72" s="119">
        <v>1976.220362186576</v>
      </c>
      <c r="AD72" s="119">
        <v>1507.144902390728</v>
      </c>
      <c r="AE72" s="119">
        <v>1727.0650072986889</v>
      </c>
      <c r="AF72" s="119">
        <v>2222.21617471746</v>
      </c>
      <c r="AG72" s="53">
        <v>2222.6888067174632</v>
      </c>
      <c r="AH72" s="53">
        <v>2222.6888067174632</v>
      </c>
      <c r="AI72" s="53">
        <v>2222.6888067174632</v>
      </c>
      <c r="AJ72" s="53">
        <v>2222.6888067174632</v>
      </c>
      <c r="AK72" s="53">
        <v>2222.6888067174632</v>
      </c>
      <c r="AL72" s="53">
        <v>2222.6888067174632</v>
      </c>
      <c r="AM72" s="53">
        <v>2222.6888067174632</v>
      </c>
      <c r="AN72" s="53">
        <v>2222.6888067174632</v>
      </c>
      <c r="AO72" s="53">
        <v>2222.6888067174632</v>
      </c>
      <c r="AP72" s="53">
        <v>2222.6888067174632</v>
      </c>
      <c r="AQ72" s="53">
        <v>2222.6888067174632</v>
      </c>
      <c r="AR72" s="53">
        <v>2222.6888067174632</v>
      </c>
      <c r="AS72" s="53">
        <v>2222.6888067174632</v>
      </c>
      <c r="AT72" s="53">
        <v>2222.6888067174632</v>
      </c>
      <c r="AU72" s="53">
        <v>2222.6888067174632</v>
      </c>
      <c r="AV72" s="53">
        <v>2222.6888067174632</v>
      </c>
      <c r="AW72" s="53">
        <v>2222.6888067174632</v>
      </c>
      <c r="AX72" s="53">
        <v>2222.6888067174632</v>
      </c>
      <c r="AY72" s="53">
        <v>2222.6888067174632</v>
      </c>
      <c r="AZ72" s="53">
        <v>2222.6888067174632</v>
      </c>
      <c r="BA72" s="53">
        <v>2222.6888067174632</v>
      </c>
    </row>
    <row r="73" spans="1:53" x14ac:dyDescent="0.2">
      <c r="A73" s="215" t="s">
        <v>200</v>
      </c>
      <c r="B73" s="215" t="s">
        <v>201</v>
      </c>
      <c r="C73" s="222">
        <v>572.42700000000002</v>
      </c>
      <c r="D73" s="222">
        <v>618.49200000000008</v>
      </c>
      <c r="E73" s="222">
        <v>657.12</v>
      </c>
      <c r="F73" s="222">
        <v>716.72699999999998</v>
      </c>
      <c r="G73" s="222">
        <v>750.5823144630001</v>
      </c>
      <c r="H73" s="222">
        <v>846.47889599999974</v>
      </c>
      <c r="I73" s="222">
        <v>922.20642600000031</v>
      </c>
      <c r="J73" s="222">
        <v>989.60954781937096</v>
      </c>
      <c r="K73" s="222">
        <v>982.79294098599996</v>
      </c>
      <c r="L73" s="222">
        <v>1076.8127478800018</v>
      </c>
      <c r="M73" s="222">
        <v>1104.3153930347999</v>
      </c>
      <c r="N73" s="222">
        <v>1156.700771</v>
      </c>
      <c r="O73" s="222">
        <v>1230.96565289</v>
      </c>
      <c r="P73" s="222">
        <v>1299.9056356551434</v>
      </c>
      <c r="Q73" s="222">
        <v>1305.526143750131</v>
      </c>
      <c r="R73" s="222">
        <v>1324.6196244115986</v>
      </c>
      <c r="S73" s="222">
        <v>1365.76136691542</v>
      </c>
      <c r="T73" s="222">
        <v>1410.00594679909</v>
      </c>
      <c r="U73" s="222">
        <v>1461.9280861737161</v>
      </c>
      <c r="V73" s="222">
        <v>1391.1887873164292</v>
      </c>
      <c r="W73" s="222">
        <v>1359.7903957406086</v>
      </c>
      <c r="X73" s="222">
        <v>1377.4144786500001</v>
      </c>
      <c r="Y73" s="222">
        <v>1434.9502664000013</v>
      </c>
      <c r="Z73" s="222">
        <v>1526.799765402666</v>
      </c>
      <c r="AA73" s="222">
        <v>1525.766506867988</v>
      </c>
      <c r="AB73" s="222">
        <v>1638.31910539925</v>
      </c>
      <c r="AC73" s="222">
        <v>1649.01212310345</v>
      </c>
      <c r="AD73" s="222">
        <v>1579.4679407674898</v>
      </c>
      <c r="AE73" s="222">
        <v>1574.2116430379999</v>
      </c>
      <c r="AF73" s="222">
        <v>1614.82773205488</v>
      </c>
      <c r="AG73" s="53">
        <v>1675.0180918757467</v>
      </c>
      <c r="AH73" s="53">
        <v>1643.4002625145022</v>
      </c>
      <c r="AI73" s="53">
        <v>1595.2451514749812</v>
      </c>
      <c r="AJ73" s="53">
        <v>1547.7197385140448</v>
      </c>
      <c r="AK73" s="53">
        <v>1464.3818771225021</v>
      </c>
      <c r="AL73" s="53">
        <v>1302.3237684473315</v>
      </c>
      <c r="AM73" s="53">
        <v>1173.6407030227097</v>
      </c>
      <c r="AN73" s="53">
        <v>1047.8792314718016</v>
      </c>
      <c r="AO73" s="53">
        <v>914.57291036873551</v>
      </c>
      <c r="AP73" s="53">
        <v>778.83693121972908</v>
      </c>
      <c r="AQ73" s="53">
        <v>667.24493325003891</v>
      </c>
      <c r="AR73" s="53">
        <v>643.4591014932405</v>
      </c>
      <c r="AS73" s="53">
        <v>621.9895172343995</v>
      </c>
      <c r="AT73" s="53">
        <v>583.02407676244104</v>
      </c>
      <c r="AU73" s="53">
        <v>562.42534341822045</v>
      </c>
      <c r="AV73" s="53">
        <v>535.77869236086701</v>
      </c>
      <c r="AW73" s="53">
        <v>513.68065602873435</v>
      </c>
      <c r="AX73" s="53">
        <v>491.16716055042269</v>
      </c>
      <c r="AY73" s="53">
        <v>469.28142019568446</v>
      </c>
      <c r="AZ73" s="53">
        <v>386.31613305456187</v>
      </c>
      <c r="BA73" s="53">
        <v>362.04601533261081</v>
      </c>
    </row>
    <row r="74" spans="1:53" x14ac:dyDescent="0.2"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</row>
  </sheetData>
  <pageMargins left="0.59055118110236227" right="0.59055118110236227" top="0.78740157480314965" bottom="0.98425196850393704" header="0.51181102362204722" footer="0.51181102362204722"/>
  <pageSetup paperSize="9" scale="43" fitToWidth="2" orientation="landscape" r:id="rId1"/>
  <headerFooter alignWithMargins="0">
    <oddFooter>&amp;L&amp;Z&amp;F, &amp;A&amp;RPrint date: &amp;D,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N24"/>
  <sheetViews>
    <sheetView zoomScaleNormal="100" workbookViewId="0"/>
  </sheetViews>
  <sheetFormatPr defaultColWidth="9.140625" defaultRowHeight="12.75" x14ac:dyDescent="0.2"/>
  <cols>
    <col min="1" max="1" width="14.5703125" style="79" bestFit="1" customWidth="1"/>
    <col min="2" max="2" width="19.42578125" style="79" customWidth="1"/>
    <col min="3" max="3" width="20.140625" style="79" bestFit="1" customWidth="1"/>
    <col min="4" max="4" width="12.5703125" style="79" bestFit="1" customWidth="1"/>
    <col min="5" max="5" width="7.42578125" style="79" bestFit="1" customWidth="1"/>
    <col min="6" max="6" width="7.5703125" style="79" bestFit="1" customWidth="1"/>
    <col min="7" max="7" width="8.5703125" style="79" customWidth="1"/>
    <col min="8" max="9" width="7.5703125" style="79" bestFit="1" customWidth="1"/>
    <col min="10" max="10" width="9.85546875" style="79" customWidth="1"/>
    <col min="11" max="11" width="8.5703125" style="79" customWidth="1"/>
    <col min="12" max="12" width="9.140625" style="79" customWidth="1"/>
    <col min="13" max="13" width="12.42578125" style="79" customWidth="1"/>
    <col min="14" max="14" width="7.42578125" style="79" bestFit="1" customWidth="1"/>
    <col min="15" max="15" width="8.85546875" style="79" bestFit="1" customWidth="1"/>
    <col min="16" max="22" width="7.42578125" style="79" bestFit="1" customWidth="1"/>
    <col min="23" max="23" width="7.5703125" style="79" bestFit="1" customWidth="1"/>
    <col min="24" max="27" width="7.42578125" style="79" bestFit="1" customWidth="1"/>
    <col min="28" max="16384" width="9.140625" style="79"/>
  </cols>
  <sheetData>
    <row r="1" spans="1:40" s="74" customFormat="1" ht="13.5" customHeight="1" x14ac:dyDescent="0.2">
      <c r="A1" s="72" t="s">
        <v>106</v>
      </c>
      <c r="B1" s="72"/>
      <c r="C1" s="72"/>
      <c r="D1" s="73"/>
      <c r="E1" s="72">
        <v>2013</v>
      </c>
      <c r="F1" s="72">
        <v>2014</v>
      </c>
      <c r="G1" s="72">
        <v>2015</v>
      </c>
      <c r="H1" s="72">
        <v>2016</v>
      </c>
      <c r="I1" s="72">
        <v>2017</v>
      </c>
      <c r="J1" s="72">
        <v>2018</v>
      </c>
      <c r="K1" s="72">
        <v>2019</v>
      </c>
      <c r="L1" s="72">
        <v>2020</v>
      </c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</row>
    <row r="2" spans="1:40" s="78" customFormat="1" x14ac:dyDescent="0.2">
      <c r="A2" s="75" t="s">
        <v>67</v>
      </c>
      <c r="B2" s="76" t="s">
        <v>68</v>
      </c>
      <c r="C2" s="76" t="s">
        <v>99</v>
      </c>
      <c r="D2" s="84"/>
      <c r="E2" s="83">
        <v>-121.12013497979245</v>
      </c>
      <c r="F2" s="83">
        <v>-239.91872303019289</v>
      </c>
      <c r="G2" s="83">
        <v>-309.61419550431759</v>
      </c>
      <c r="H2" s="83">
        <v>-306.86730477245197</v>
      </c>
      <c r="I2" s="83">
        <v>-368.80908191943303</v>
      </c>
      <c r="J2" s="83">
        <v>-520.4654224786342</v>
      </c>
      <c r="K2" s="83">
        <v>-643.30224337135064</v>
      </c>
      <c r="L2" s="147"/>
    </row>
    <row r="3" spans="1:40" s="78" customFormat="1" x14ac:dyDescent="0.2">
      <c r="A3" s="75"/>
      <c r="B3" s="76"/>
      <c r="C3" s="76" t="s">
        <v>100</v>
      </c>
      <c r="D3" s="84"/>
      <c r="E3" s="83">
        <v>181.02913308086451</v>
      </c>
      <c r="F3" s="83">
        <v>292.45314150404795</v>
      </c>
      <c r="G3" s="83">
        <v>793.91359707838637</v>
      </c>
      <c r="H3" s="83">
        <v>700.65315566706693</v>
      </c>
      <c r="I3" s="83">
        <v>178.21471761446415</v>
      </c>
      <c r="J3" s="83">
        <v>558.73723734463238</v>
      </c>
      <c r="K3" s="83">
        <v>365.3586928568709</v>
      </c>
      <c r="L3" s="147"/>
    </row>
    <row r="4" spans="1:40" s="78" customFormat="1" x14ac:dyDescent="0.2">
      <c r="A4" s="75"/>
      <c r="B4" s="76"/>
      <c r="C4" s="76"/>
      <c r="D4" s="83"/>
      <c r="E4" s="83"/>
      <c r="F4" s="83"/>
      <c r="G4" s="83"/>
      <c r="H4" s="83"/>
      <c r="I4" s="77"/>
      <c r="J4" s="77"/>
      <c r="K4" s="77"/>
      <c r="L4" s="147"/>
    </row>
    <row r="5" spans="1:40" s="78" customFormat="1" x14ac:dyDescent="0.2">
      <c r="A5" s="75"/>
      <c r="B5" s="76" t="s">
        <v>69</v>
      </c>
      <c r="C5" s="76" t="s">
        <v>101</v>
      </c>
      <c r="D5" s="84"/>
      <c r="E5" s="83">
        <v>-3374.3170291794745</v>
      </c>
      <c r="F5" s="83">
        <v>-3830.6753586134614</v>
      </c>
      <c r="G5" s="83">
        <v>-3858.5935437054964</v>
      </c>
      <c r="H5" s="83">
        <v>-2993.3485747099135</v>
      </c>
      <c r="I5" s="83">
        <v>-2406.1196216424069</v>
      </c>
      <c r="J5" s="83">
        <v>-1806.2828754409798</v>
      </c>
      <c r="K5" s="83">
        <v>-1950.0671339583744</v>
      </c>
      <c r="L5" s="147"/>
    </row>
    <row r="6" spans="1:40" s="78" customFormat="1" x14ac:dyDescent="0.2">
      <c r="A6" s="75"/>
      <c r="B6" s="76"/>
      <c r="C6" s="76" t="s">
        <v>102</v>
      </c>
      <c r="D6" s="85">
        <v>5196.3200888572246</v>
      </c>
      <c r="E6" s="85">
        <v>2158.109087378808</v>
      </c>
      <c r="F6" s="85">
        <v>3220.2219519803698</v>
      </c>
      <c r="G6" s="85">
        <v>2186.4647162248011</v>
      </c>
      <c r="H6" s="85">
        <v>2335.0323510568546</v>
      </c>
      <c r="I6" s="85">
        <v>1933.6123105490017</v>
      </c>
      <c r="J6" s="85">
        <v>3171.7583428676853</v>
      </c>
      <c r="K6" s="85">
        <v>2827.4511884907356</v>
      </c>
      <c r="L6" s="147">
        <v>2221.6113537793935</v>
      </c>
    </row>
    <row r="7" spans="1:40" s="78" customFormat="1" x14ac:dyDescent="0.2">
      <c r="A7" s="75"/>
      <c r="B7" s="76"/>
      <c r="C7" s="76" t="s">
        <v>103</v>
      </c>
      <c r="D7" s="85">
        <v>2371.0667025379162</v>
      </c>
      <c r="E7" s="85">
        <v>1810.870850208702</v>
      </c>
      <c r="F7" s="85">
        <v>1953.6795082233011</v>
      </c>
      <c r="G7" s="85">
        <v>1992.0949936758022</v>
      </c>
      <c r="H7" s="85">
        <v>2117.8109184190066</v>
      </c>
      <c r="I7" s="85">
        <v>2058.7708152117593</v>
      </c>
      <c r="J7" s="85">
        <v>2186.3868097835662</v>
      </c>
      <c r="K7" s="85">
        <v>2152.1461881943496</v>
      </c>
      <c r="L7" s="147">
        <v>2082.2623944029201</v>
      </c>
    </row>
    <row r="8" spans="1:40" x14ac:dyDescent="0.2">
      <c r="B8" s="79" t="s">
        <v>93</v>
      </c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</row>
    <row r="9" spans="1:40" x14ac:dyDescent="0.2">
      <c r="B9" s="79" t="s">
        <v>94</v>
      </c>
      <c r="F9" s="80"/>
      <c r="G9" s="80"/>
      <c r="H9" s="80"/>
      <c r="I9" s="80"/>
      <c r="J9" s="80"/>
      <c r="K9" s="80"/>
      <c r="L9" s="80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</row>
    <row r="13" spans="1:40" s="74" customFormat="1" ht="13.5" customHeight="1" x14ac:dyDescent="0.2">
      <c r="A13" s="81" t="s">
        <v>98</v>
      </c>
      <c r="B13" s="72"/>
      <c r="C13" s="72"/>
      <c r="D13" s="72">
        <v>2013</v>
      </c>
      <c r="E13" s="72">
        <v>2014</v>
      </c>
      <c r="F13" s="72">
        <v>2015</v>
      </c>
      <c r="G13" s="72">
        <v>2016</v>
      </c>
      <c r="H13" s="72">
        <v>2017</v>
      </c>
      <c r="I13" s="72">
        <v>2019</v>
      </c>
      <c r="J13" s="72">
        <v>2019</v>
      </c>
      <c r="K13" s="72">
        <v>2020</v>
      </c>
      <c r="L13" s="144" t="s">
        <v>197</v>
      </c>
      <c r="M13" s="144" t="s">
        <v>135</v>
      </c>
    </row>
    <row r="14" spans="1:40" s="78" customFormat="1" x14ac:dyDescent="0.2">
      <c r="A14" s="82" t="s">
        <v>70</v>
      </c>
      <c r="B14" s="76" t="s">
        <v>68</v>
      </c>
      <c r="C14" s="76" t="s">
        <v>99</v>
      </c>
      <c r="D14" s="83">
        <f>E2</f>
        <v>-121.12013497979245</v>
      </c>
      <c r="E14" s="83">
        <f t="shared" ref="E14:J14" si="0">F2</f>
        <v>-239.91872303019289</v>
      </c>
      <c r="F14" s="83">
        <f t="shared" si="0"/>
        <v>-309.61419550431759</v>
      </c>
      <c r="G14" s="83">
        <f t="shared" si="0"/>
        <v>-306.86730477245197</v>
      </c>
      <c r="H14" s="83">
        <f t="shared" si="0"/>
        <v>-368.80908191943303</v>
      </c>
      <c r="I14" s="83">
        <f t="shared" si="0"/>
        <v>-520.4654224786342</v>
      </c>
      <c r="J14" s="83">
        <f t="shared" si="0"/>
        <v>-643.30224337135064</v>
      </c>
      <c r="K14" s="147">
        <v>0</v>
      </c>
      <c r="L14" s="147"/>
      <c r="M14" s="83">
        <f>SUM(D14:K14)</f>
        <v>-2510.0971060561724</v>
      </c>
    </row>
    <row r="15" spans="1:40" s="78" customFormat="1" x14ac:dyDescent="0.2">
      <c r="A15" s="75"/>
      <c r="B15" s="76"/>
      <c r="C15" s="76" t="s">
        <v>100</v>
      </c>
      <c r="D15" s="83">
        <f>E3</f>
        <v>181.02913308086451</v>
      </c>
      <c r="E15" s="83">
        <f t="shared" ref="E15:J15" si="1">F3</f>
        <v>292.45314150404795</v>
      </c>
      <c r="F15" s="83">
        <f t="shared" si="1"/>
        <v>793.91359707838637</v>
      </c>
      <c r="G15" s="83">
        <f t="shared" si="1"/>
        <v>700.65315566706693</v>
      </c>
      <c r="H15" s="83">
        <f t="shared" si="1"/>
        <v>178.21471761446415</v>
      </c>
      <c r="I15" s="83">
        <f t="shared" si="1"/>
        <v>558.73723734463238</v>
      </c>
      <c r="J15" s="83">
        <f t="shared" si="1"/>
        <v>365.3586928568709</v>
      </c>
      <c r="K15" s="147">
        <v>0</v>
      </c>
      <c r="L15" s="147"/>
      <c r="M15" s="83">
        <f>SUM(D15:K15)</f>
        <v>3070.3596751463328</v>
      </c>
    </row>
    <row r="16" spans="1:40" s="78" customFormat="1" x14ac:dyDescent="0.2">
      <c r="A16" s="75"/>
      <c r="B16" s="76"/>
      <c r="C16" s="76"/>
      <c r="D16" s="83"/>
      <c r="E16" s="83"/>
      <c r="F16" s="83"/>
      <c r="G16" s="83"/>
      <c r="H16" s="83"/>
      <c r="I16" s="83"/>
      <c r="J16" s="83"/>
      <c r="K16" s="147"/>
      <c r="L16" s="147"/>
      <c r="M16" s="83"/>
      <c r="O16" s="74"/>
    </row>
    <row r="17" spans="1:15" s="78" customFormat="1" x14ac:dyDescent="0.2">
      <c r="A17" s="75"/>
      <c r="B17" s="76" t="s">
        <v>69</v>
      </c>
      <c r="C17" s="76" t="s">
        <v>133</v>
      </c>
      <c r="D17" s="83">
        <f>E5</f>
        <v>-3374.3170291794745</v>
      </c>
      <c r="E17" s="83">
        <f t="shared" ref="E17:J17" si="2">F5</f>
        <v>-3830.6753586134614</v>
      </c>
      <c r="F17" s="83">
        <f t="shared" si="2"/>
        <v>-3858.5935437054964</v>
      </c>
      <c r="G17" s="83">
        <f t="shared" si="2"/>
        <v>-2993.3485747099135</v>
      </c>
      <c r="H17" s="83">
        <f t="shared" si="2"/>
        <v>-2406.1196216424069</v>
      </c>
      <c r="I17" s="83">
        <f t="shared" si="2"/>
        <v>-1806.2828754409798</v>
      </c>
      <c r="J17" s="83">
        <f t="shared" si="2"/>
        <v>-1950.0671339583744</v>
      </c>
      <c r="K17" s="147">
        <v>0</v>
      </c>
      <c r="L17" s="147"/>
      <c r="M17" s="83"/>
      <c r="O17" s="74"/>
    </row>
    <row r="18" spans="1:15" s="78" customFormat="1" x14ac:dyDescent="0.2">
      <c r="A18" s="75"/>
      <c r="B18" s="76"/>
      <c r="C18" s="76" t="s">
        <v>104</v>
      </c>
      <c r="D18" s="83">
        <v>409</v>
      </c>
      <c r="E18" s="83">
        <v>409</v>
      </c>
      <c r="F18" s="83">
        <v>409</v>
      </c>
      <c r="G18" s="83">
        <v>409</v>
      </c>
      <c r="H18" s="83">
        <v>409</v>
      </c>
      <c r="I18" s="83">
        <v>409</v>
      </c>
      <c r="J18" s="83">
        <v>409</v>
      </c>
      <c r="K18" s="147">
        <v>409</v>
      </c>
      <c r="L18" s="147"/>
      <c r="M18" s="83"/>
      <c r="O18" s="74"/>
    </row>
    <row r="19" spans="1:15" s="78" customFormat="1" x14ac:dyDescent="0.2">
      <c r="A19" s="75"/>
      <c r="B19" s="76"/>
      <c r="C19" s="76" t="s">
        <v>105</v>
      </c>
      <c r="D19" s="83">
        <v>-82.617170099999996</v>
      </c>
      <c r="E19" s="83">
        <v>-82.617170099999996</v>
      </c>
      <c r="F19" s="83">
        <v>-82.617170099999996</v>
      </c>
      <c r="G19" s="83">
        <v>-82.617170099999996</v>
      </c>
      <c r="H19" s="83">
        <v>-82.617170099999996</v>
      </c>
      <c r="I19" s="83">
        <v>-82.617170099999996</v>
      </c>
      <c r="J19" s="83">
        <v>-82.617170099999996</v>
      </c>
      <c r="K19" s="147">
        <v>-82.617170099999996</v>
      </c>
      <c r="L19" s="147"/>
      <c r="M19" s="83"/>
      <c r="O19" s="74"/>
    </row>
    <row r="20" spans="1:15" s="78" customFormat="1" x14ac:dyDescent="0.2">
      <c r="A20" s="75"/>
      <c r="B20" s="76"/>
      <c r="C20" s="76" t="s">
        <v>134</v>
      </c>
      <c r="D20" s="83">
        <f>D17-D18-D19</f>
        <v>-3700.6998590794747</v>
      </c>
      <c r="E20" s="83">
        <f t="shared" ref="E20:I20" si="3">E17-E18-E19</f>
        <v>-4157.0581885134616</v>
      </c>
      <c r="F20" s="83">
        <f t="shared" si="3"/>
        <v>-4184.9763736054956</v>
      </c>
      <c r="G20" s="83">
        <f t="shared" si="3"/>
        <v>-3319.7314046099136</v>
      </c>
      <c r="H20" s="83">
        <f t="shared" si="3"/>
        <v>-2732.502451542407</v>
      </c>
      <c r="I20" s="83">
        <f t="shared" si="3"/>
        <v>-2132.6657053409799</v>
      </c>
      <c r="J20" s="83">
        <f t="shared" ref="J20" si="4">J17-J18-J19</f>
        <v>-2276.4499638583743</v>
      </c>
      <c r="K20" s="147">
        <v>-326.38282989999999</v>
      </c>
      <c r="L20" s="147">
        <v>-19822.067999999999</v>
      </c>
      <c r="M20" s="83">
        <f>IF(SUM(D20:K20)&gt;L20,SUM(D20:K20),L20)</f>
        <v>-19822.067999999999</v>
      </c>
    </row>
    <row r="21" spans="1:15" s="78" customFormat="1" x14ac:dyDescent="0.2">
      <c r="A21" s="75"/>
      <c r="B21" s="76"/>
      <c r="C21" s="76" t="s">
        <v>102</v>
      </c>
      <c r="D21" s="83">
        <f>E6-$D6</f>
        <v>-3038.2110014784166</v>
      </c>
      <c r="E21" s="83">
        <f>F6-$D6</f>
        <v>-1976.0981368768548</v>
      </c>
      <c r="F21" s="83">
        <f t="shared" ref="F21:J21" si="5">G6-$D6</f>
        <v>-3009.8553726324235</v>
      </c>
      <c r="G21" s="83">
        <f t="shared" si="5"/>
        <v>-2861.28773780037</v>
      </c>
      <c r="H21" s="83">
        <f t="shared" si="5"/>
        <v>-3262.7077783082232</v>
      </c>
      <c r="I21" s="83">
        <f t="shared" si="5"/>
        <v>-2024.5617459895393</v>
      </c>
      <c r="J21" s="83">
        <f t="shared" si="5"/>
        <v>-2368.868900366489</v>
      </c>
      <c r="K21" s="147">
        <v>-2974.7087350778311</v>
      </c>
      <c r="L21" s="147"/>
      <c r="M21" s="83">
        <f>SUM(D21:K21)</f>
        <v>-21516.299408530147</v>
      </c>
      <c r="O21" s="74"/>
    </row>
    <row r="22" spans="1:15" s="78" customFormat="1" x14ac:dyDescent="0.2">
      <c r="A22" s="75"/>
      <c r="B22" s="76"/>
      <c r="C22" s="76" t="s">
        <v>103</v>
      </c>
      <c r="D22" s="83">
        <f>E7-$D7</f>
        <v>-560.19585232921418</v>
      </c>
      <c r="E22" s="83">
        <f t="shared" ref="E22:J22" si="6">F7-$D7</f>
        <v>-417.38719431461504</v>
      </c>
      <c r="F22" s="83">
        <f t="shared" si="6"/>
        <v>-378.97170886211393</v>
      </c>
      <c r="G22" s="83">
        <f t="shared" si="6"/>
        <v>-253.25578411890956</v>
      </c>
      <c r="H22" s="83">
        <f t="shared" si="6"/>
        <v>-312.29588732615684</v>
      </c>
      <c r="I22" s="83">
        <f t="shared" si="6"/>
        <v>-184.67989275435002</v>
      </c>
      <c r="J22" s="83">
        <f t="shared" si="6"/>
        <v>-218.92051434356654</v>
      </c>
      <c r="K22" s="147">
        <v>-288.80430813499606</v>
      </c>
      <c r="L22" s="147"/>
      <c r="M22" s="83">
        <f>SUM(D22:K22)</f>
        <v>-2614.5111421839219</v>
      </c>
      <c r="O22" s="74"/>
    </row>
    <row r="23" spans="1:15" x14ac:dyDescent="0.2">
      <c r="B23" s="79" t="s">
        <v>95</v>
      </c>
      <c r="M23" s="143">
        <f>SUM(M14:M22)</f>
        <v>-43392.615981623909</v>
      </c>
    </row>
    <row r="24" spans="1:15" x14ac:dyDescent="0.2">
      <c r="B24" s="79" t="s">
        <v>96</v>
      </c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B89"/>
  <sheetViews>
    <sheetView tabSelected="1" zoomScale="70" zoomScaleNormal="70" workbookViewId="0">
      <pane xSplit="2" ySplit="2" topLeftCell="C3" activePane="bottomRight" state="frozen"/>
      <selection activeCell="B74" sqref="B74"/>
      <selection pane="topRight" activeCell="B74" sqref="B74"/>
      <selection pane="bottomLeft" activeCell="B74" sqref="B74"/>
      <selection pane="bottomRight" activeCell="D5" sqref="D5"/>
    </sheetView>
  </sheetViews>
  <sheetFormatPr defaultColWidth="9.140625" defaultRowHeight="12.75" x14ac:dyDescent="0.2"/>
  <cols>
    <col min="1" max="1" width="22.5703125" style="183" bestFit="1" customWidth="1"/>
    <col min="2" max="2" width="68.85546875" style="183" bestFit="1" customWidth="1"/>
    <col min="3" max="3" width="7.85546875" style="183" bestFit="1" customWidth="1"/>
    <col min="4" max="4" width="9.140625" style="183" customWidth="1"/>
    <col min="5" max="7" width="7.85546875" style="183" bestFit="1" customWidth="1"/>
    <col min="8" max="8" width="7.5703125" style="183" customWidth="1"/>
    <col min="9" max="10" width="7.85546875" style="183" bestFit="1" customWidth="1"/>
    <col min="11" max="11" width="8" style="183" customWidth="1"/>
    <col min="12" max="17" width="7.85546875" style="183" bestFit="1" customWidth="1"/>
    <col min="18" max="18" width="7.42578125" style="183" bestFit="1" customWidth="1"/>
    <col min="19" max="20" width="7.85546875" style="183" bestFit="1" customWidth="1"/>
    <col min="21" max="22" width="7.42578125" style="183" bestFit="1" customWidth="1"/>
    <col min="23" max="23" width="7.85546875" style="183" bestFit="1" customWidth="1"/>
    <col min="24" max="16384" width="9.140625" style="183"/>
  </cols>
  <sheetData>
    <row r="1" spans="1:28" s="120" customFormat="1" x14ac:dyDescent="0.2">
      <c r="A1" s="120" t="s">
        <v>195</v>
      </c>
    </row>
    <row r="2" spans="1:28" s="181" customFormat="1" x14ac:dyDescent="0.2">
      <c r="A2" s="180"/>
      <c r="B2" s="180"/>
      <c r="C2" s="180">
        <v>2015</v>
      </c>
      <c r="D2" s="180">
        <v>2016</v>
      </c>
      <c r="E2" s="180">
        <v>2017</v>
      </c>
      <c r="F2" s="180">
        <v>2018</v>
      </c>
      <c r="G2" s="180">
        <v>2019</v>
      </c>
      <c r="H2" s="180">
        <v>2020</v>
      </c>
      <c r="I2" s="180">
        <v>2021</v>
      </c>
      <c r="J2" s="180">
        <v>2022</v>
      </c>
      <c r="K2" s="180">
        <v>2023</v>
      </c>
      <c r="L2" s="180">
        <v>2024</v>
      </c>
      <c r="M2" s="180">
        <v>2025</v>
      </c>
      <c r="N2" s="180">
        <v>2026</v>
      </c>
      <c r="O2" s="180">
        <v>2027</v>
      </c>
      <c r="P2" s="180">
        <v>2028</v>
      </c>
      <c r="Q2" s="180">
        <v>2029</v>
      </c>
      <c r="R2" s="180">
        <v>2030</v>
      </c>
      <c r="S2" s="180">
        <v>2031</v>
      </c>
      <c r="T2" s="180">
        <v>2032</v>
      </c>
      <c r="U2" s="180">
        <v>2033</v>
      </c>
      <c r="V2" s="180">
        <v>2034</v>
      </c>
      <c r="W2" s="180">
        <v>2035</v>
      </c>
      <c r="X2" s="180">
        <v>2036</v>
      </c>
      <c r="Y2" s="180">
        <v>2037</v>
      </c>
      <c r="Z2" s="180">
        <v>2038</v>
      </c>
      <c r="AA2" s="180">
        <v>2039</v>
      </c>
      <c r="AB2" s="180">
        <v>2040</v>
      </c>
    </row>
    <row r="3" spans="1:28" s="120" customFormat="1" x14ac:dyDescent="0.2">
      <c r="A3" s="177" t="s">
        <v>1</v>
      </c>
      <c r="B3" s="92" t="s">
        <v>2</v>
      </c>
      <c r="C3" s="93">
        <v>9771.77</v>
      </c>
      <c r="D3" s="93">
        <v>11144.517620000001</v>
      </c>
      <c r="E3" s="93">
        <v>8688.2496899999987</v>
      </c>
      <c r="F3" s="93">
        <v>8761.3556399999834</v>
      </c>
      <c r="G3" s="93">
        <v>5992.4359300000006</v>
      </c>
      <c r="H3" s="33">
        <v>3473.0472263912416</v>
      </c>
      <c r="I3" s="33">
        <v>3615.6811194582251</v>
      </c>
      <c r="J3" s="33">
        <v>3221.928553916669</v>
      </c>
      <c r="K3" s="33">
        <v>2449.7997252304945</v>
      </c>
      <c r="L3" s="33">
        <v>2214.5371605541341</v>
      </c>
      <c r="M3" s="33">
        <v>1989.4759258119391</v>
      </c>
      <c r="N3" s="33">
        <v>1785.5389119662877</v>
      </c>
      <c r="O3" s="33">
        <v>1505.6257592537934</v>
      </c>
      <c r="P3" s="33">
        <v>1207.9551717991617</v>
      </c>
      <c r="Q3" s="33">
        <v>764.70735018101925</v>
      </c>
      <c r="R3" s="33">
        <v>643.76488842850711</v>
      </c>
      <c r="S3" s="33">
        <v>642.35044496072021</v>
      </c>
      <c r="T3" s="33">
        <v>628.28902012970639</v>
      </c>
      <c r="U3" s="33">
        <v>592.65179298194187</v>
      </c>
      <c r="V3" s="33">
        <v>578.79402687665686</v>
      </c>
      <c r="W3" s="33">
        <v>557.77302337569552</v>
      </c>
      <c r="X3" s="33">
        <v>540.25876897640887</v>
      </c>
      <c r="Y3" s="33">
        <v>528.20421249243384</v>
      </c>
      <c r="Z3" s="33">
        <v>512.45717443690432</v>
      </c>
      <c r="AA3" s="33">
        <v>440.40457450750466</v>
      </c>
      <c r="AB3" s="33">
        <v>435.55398388987163</v>
      </c>
    </row>
    <row r="4" spans="1:28" s="120" customFormat="1" x14ac:dyDescent="0.2">
      <c r="A4" s="177" t="s">
        <v>3</v>
      </c>
      <c r="B4" s="92" t="s">
        <v>4</v>
      </c>
      <c r="C4" s="93">
        <v>978.09900000000005</v>
      </c>
      <c r="D4" s="93">
        <v>867.61775000000011</v>
      </c>
      <c r="E4" s="93">
        <v>932.73288999999988</v>
      </c>
      <c r="F4" s="93">
        <v>902.58179000000007</v>
      </c>
      <c r="G4" s="93">
        <v>957.60955999999999</v>
      </c>
      <c r="H4" s="33">
        <v>893.45026960879989</v>
      </c>
      <c r="I4" s="33">
        <v>893.45026960879989</v>
      </c>
      <c r="J4" s="33">
        <v>893.45026960879989</v>
      </c>
      <c r="K4" s="33">
        <v>893.45026960879989</v>
      </c>
      <c r="L4" s="33">
        <v>893.85291184438563</v>
      </c>
      <c r="M4" s="33">
        <v>893.85291184438563</v>
      </c>
      <c r="N4" s="33">
        <v>893.85291184438563</v>
      </c>
      <c r="O4" s="33">
        <v>893.85291184438563</v>
      </c>
      <c r="P4" s="33">
        <v>893.85291184438563</v>
      </c>
      <c r="Q4" s="33">
        <v>893.85291184438563</v>
      </c>
      <c r="R4" s="33">
        <v>893.85291184438563</v>
      </c>
      <c r="S4" s="33">
        <v>893.85291184438563</v>
      </c>
      <c r="T4" s="33">
        <v>893.85291184438563</v>
      </c>
      <c r="U4" s="33">
        <v>893.85291184438563</v>
      </c>
      <c r="V4" s="33">
        <v>893.85291184438563</v>
      </c>
      <c r="W4" s="33">
        <v>893.85291184438563</v>
      </c>
      <c r="X4" s="33">
        <v>893.85291184438563</v>
      </c>
      <c r="Y4" s="33">
        <v>893.85291184438563</v>
      </c>
      <c r="Z4" s="33">
        <v>893.85291184438563</v>
      </c>
      <c r="AA4" s="33">
        <v>893.85291184438563</v>
      </c>
      <c r="AB4" s="33">
        <v>893.85291184438563</v>
      </c>
    </row>
    <row r="5" spans="1:28" s="120" customFormat="1" x14ac:dyDescent="0.2">
      <c r="A5" s="177" t="s">
        <v>5</v>
      </c>
      <c r="B5" s="92" t="s">
        <v>6</v>
      </c>
      <c r="C5" s="93">
        <v>1460.191</v>
      </c>
      <c r="D5" s="93">
        <v>1356.9589300000002</v>
      </c>
      <c r="E5" s="93">
        <v>1383.3426899999999</v>
      </c>
      <c r="F5" s="93">
        <v>1293.0679399999999</v>
      </c>
      <c r="G5" s="93">
        <v>1248.2766900000001</v>
      </c>
      <c r="H5" s="33">
        <v>993.45079769405538</v>
      </c>
      <c r="I5" s="33">
        <v>1027.4150471692642</v>
      </c>
      <c r="J5" s="33">
        <v>1303.7356715592623</v>
      </c>
      <c r="K5" s="33">
        <v>1207.9342601841706</v>
      </c>
      <c r="L5" s="33">
        <v>1143.355742517505</v>
      </c>
      <c r="M5" s="33">
        <v>1066.942741783666</v>
      </c>
      <c r="N5" s="33">
        <v>1104.7140623239629</v>
      </c>
      <c r="O5" s="33">
        <v>1127.2072661468767</v>
      </c>
      <c r="P5" s="33">
        <v>1165.8006428651156</v>
      </c>
      <c r="Q5" s="33">
        <v>1165.3160533271007</v>
      </c>
      <c r="R5" s="33">
        <v>1168.5197669857985</v>
      </c>
      <c r="S5" s="33">
        <v>1143.843161882791</v>
      </c>
      <c r="T5" s="33">
        <v>1141.9570777653983</v>
      </c>
      <c r="U5" s="33">
        <v>1125.1557058077938</v>
      </c>
      <c r="V5" s="33">
        <v>1150.903928592722</v>
      </c>
      <c r="W5" s="33">
        <v>1137.386715826023</v>
      </c>
      <c r="X5" s="33">
        <v>1121.2205779999076</v>
      </c>
      <c r="Y5" s="33">
        <v>1101.3968692833855</v>
      </c>
      <c r="Z5" s="33">
        <v>1080.1324592923329</v>
      </c>
      <c r="AA5" s="33">
        <v>1062.6280648680013</v>
      </c>
      <c r="AB5" s="33">
        <v>1050.2472653465734</v>
      </c>
    </row>
    <row r="6" spans="1:28" x14ac:dyDescent="0.2">
      <c r="A6" s="157"/>
      <c r="B6" s="157"/>
      <c r="C6" s="157"/>
      <c r="D6" s="157"/>
      <c r="E6" s="157"/>
      <c r="F6" s="157"/>
      <c r="G6" s="157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</row>
    <row r="7" spans="1:28" s="120" customFormat="1" x14ac:dyDescent="0.2">
      <c r="A7" s="177" t="s">
        <v>7</v>
      </c>
      <c r="B7" s="96" t="s">
        <v>8</v>
      </c>
      <c r="C7" s="93">
        <v>2302.1259999999997</v>
      </c>
      <c r="D7" s="93">
        <v>2345.3355999999999</v>
      </c>
      <c r="E7" s="93">
        <v>2500.4568300000001</v>
      </c>
      <c r="F7" s="93">
        <v>2456.4021499999999</v>
      </c>
      <c r="G7" s="93">
        <v>2405.2420899999997</v>
      </c>
      <c r="H7" s="33">
        <v>2127.5406855101201</v>
      </c>
      <c r="I7" s="33">
        <v>2004.2279650594869</v>
      </c>
      <c r="J7" s="33">
        <v>1905.8607908591819</v>
      </c>
      <c r="K7" s="33">
        <v>1833.8135191686654</v>
      </c>
      <c r="L7" s="33">
        <v>1761.1451800552472</v>
      </c>
      <c r="M7" s="33">
        <v>1697.4409180582265</v>
      </c>
      <c r="N7" s="33">
        <v>1632.2425487167193</v>
      </c>
      <c r="O7" s="33">
        <v>1581.4569975065544</v>
      </c>
      <c r="P7" s="33">
        <v>1527.2696896238535</v>
      </c>
      <c r="Q7" s="33">
        <v>1467.3033451866006</v>
      </c>
      <c r="R7" s="33">
        <v>1402.1853590790195</v>
      </c>
      <c r="S7" s="33">
        <v>1373.9324769013731</v>
      </c>
      <c r="T7" s="33">
        <v>1343.0021358868407</v>
      </c>
      <c r="U7" s="33">
        <v>1309.6514633901095</v>
      </c>
      <c r="V7" s="33">
        <v>1286.0737349154042</v>
      </c>
      <c r="W7" s="33">
        <v>1273.1419721521054</v>
      </c>
      <c r="X7" s="33">
        <v>1252.4555573034261</v>
      </c>
      <c r="Y7" s="33">
        <v>1234.7196314429023</v>
      </c>
      <c r="Z7" s="33">
        <v>1214.720736787006</v>
      </c>
      <c r="AA7" s="33">
        <v>1196.764641667977</v>
      </c>
      <c r="AB7" s="33">
        <v>1185.1008526917988</v>
      </c>
    </row>
    <row r="8" spans="1:28" s="120" customFormat="1" x14ac:dyDescent="0.2">
      <c r="A8" s="156" t="s">
        <v>178</v>
      </c>
      <c r="B8" s="156" t="s">
        <v>9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</row>
    <row r="9" spans="1:28" s="120" customFormat="1" x14ac:dyDescent="0.2">
      <c r="A9" s="184"/>
      <c r="B9" s="184"/>
      <c r="C9" s="180"/>
      <c r="D9" s="180"/>
      <c r="E9" s="180"/>
      <c r="F9" s="180"/>
      <c r="G9" s="180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</row>
    <row r="10" spans="1:28" x14ac:dyDescent="0.2">
      <c r="A10" s="156" t="s">
        <v>10</v>
      </c>
      <c r="B10" s="156" t="s">
        <v>191</v>
      </c>
      <c r="C10" s="93">
        <v>138.78164269701099</v>
      </c>
      <c r="D10" s="93">
        <v>144.98973018235</v>
      </c>
      <c r="E10" s="93">
        <v>146.67679217570731</v>
      </c>
      <c r="F10" s="93">
        <v>147.505965255973</v>
      </c>
      <c r="G10" s="93">
        <v>149.51128651946999</v>
      </c>
      <c r="H10" s="33">
        <v>146.42002736700152</v>
      </c>
      <c r="I10" s="33">
        <v>148.12063869513312</v>
      </c>
      <c r="J10" s="33">
        <v>149.67531483006849</v>
      </c>
      <c r="K10" s="33">
        <v>151.16380981226416</v>
      </c>
      <c r="L10" s="33">
        <v>152.63796200014457</v>
      </c>
      <c r="M10" s="33">
        <v>154.03012405631219</v>
      </c>
      <c r="N10" s="33">
        <v>155.75178338738851</v>
      </c>
      <c r="O10" s="33">
        <v>157.53938592024591</v>
      </c>
      <c r="P10" s="33">
        <v>159.29435253601957</v>
      </c>
      <c r="Q10" s="33">
        <v>161.04672701988852</v>
      </c>
      <c r="R10" s="33">
        <v>162.92148161518895</v>
      </c>
      <c r="S10" s="33">
        <v>163.45231381636307</v>
      </c>
      <c r="T10" s="33">
        <v>163.9585877054453</v>
      </c>
      <c r="U10" s="33">
        <v>164.44056224725477</v>
      </c>
      <c r="V10" s="33">
        <v>164.90138337913442</v>
      </c>
      <c r="W10" s="33">
        <v>165.50245148556428</v>
      </c>
      <c r="X10" s="33">
        <v>165.94832996439814</v>
      </c>
      <c r="Y10" s="33">
        <v>166.44652655167778</v>
      </c>
      <c r="Z10" s="33">
        <v>166.91623676961908</v>
      </c>
      <c r="AA10" s="33">
        <v>167.37346401481147</v>
      </c>
      <c r="AB10" s="33">
        <v>167.94963072960863</v>
      </c>
    </row>
    <row r="11" spans="1:28" x14ac:dyDescent="0.2">
      <c r="A11" s="156" t="s">
        <v>136</v>
      </c>
      <c r="B11" s="156" t="s">
        <v>141</v>
      </c>
      <c r="C11" s="186"/>
      <c r="D11" s="186"/>
      <c r="E11" s="186"/>
      <c r="F11" s="186"/>
      <c r="G11" s="186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</row>
    <row r="12" spans="1:28" x14ac:dyDescent="0.2">
      <c r="A12" s="156" t="s">
        <v>137</v>
      </c>
      <c r="B12" s="156" t="s">
        <v>142</v>
      </c>
      <c r="C12" s="186"/>
      <c r="D12" s="186"/>
      <c r="E12" s="186"/>
      <c r="F12" s="186"/>
      <c r="G12" s="186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</row>
    <row r="13" spans="1:28" x14ac:dyDescent="0.2">
      <c r="A13" s="156" t="s">
        <v>138</v>
      </c>
      <c r="B13" s="156" t="s">
        <v>143</v>
      </c>
      <c r="C13" s="186"/>
      <c r="D13" s="186"/>
      <c r="E13" s="186"/>
      <c r="F13" s="186"/>
      <c r="G13" s="186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</row>
    <row r="14" spans="1:28" x14ac:dyDescent="0.2">
      <c r="A14" s="156" t="s">
        <v>139</v>
      </c>
      <c r="B14" s="156" t="s">
        <v>140</v>
      </c>
      <c r="C14" s="186"/>
      <c r="D14" s="186"/>
      <c r="E14" s="186"/>
      <c r="F14" s="186"/>
      <c r="G14" s="186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</row>
    <row r="15" spans="1:28" x14ac:dyDescent="0.2">
      <c r="A15" s="156" t="s">
        <v>11</v>
      </c>
      <c r="B15" s="156" t="s">
        <v>12</v>
      </c>
      <c r="C15" s="186"/>
      <c r="D15" s="186"/>
      <c r="E15" s="186"/>
      <c r="F15" s="186"/>
      <c r="G15" s="186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</row>
    <row r="16" spans="1:28" x14ac:dyDescent="0.2">
      <c r="A16" s="156" t="s">
        <v>13</v>
      </c>
      <c r="B16" s="156" t="s">
        <v>192</v>
      </c>
      <c r="C16" s="186"/>
      <c r="D16" s="186"/>
      <c r="E16" s="186"/>
      <c r="F16" s="186"/>
      <c r="G16" s="186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</row>
    <row r="17" spans="1:28" s="120" customFormat="1" x14ac:dyDescent="0.2">
      <c r="A17" s="184"/>
      <c r="B17" s="184"/>
      <c r="C17" s="180"/>
      <c r="D17" s="180"/>
      <c r="E17" s="180"/>
      <c r="F17" s="180"/>
      <c r="G17" s="180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</row>
    <row r="18" spans="1:28" s="120" customFormat="1" x14ac:dyDescent="0.2">
      <c r="A18" s="177" t="s">
        <v>179</v>
      </c>
      <c r="B18" s="92" t="s">
        <v>14</v>
      </c>
      <c r="C18" s="93">
        <v>4.5519999999999996</v>
      </c>
      <c r="D18" s="93">
        <v>4.8558399999999997</v>
      </c>
      <c r="E18" s="93">
        <v>2.5171399999999999</v>
      </c>
      <c r="F18" s="93">
        <v>4.9743699999999986</v>
      </c>
      <c r="G18" s="93">
        <v>3.0188099999999998</v>
      </c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</row>
    <row r="19" spans="1:28" s="120" customFormat="1" x14ac:dyDescent="0.2">
      <c r="A19" s="177" t="s">
        <v>180</v>
      </c>
      <c r="B19" s="92" t="s">
        <v>15</v>
      </c>
      <c r="C19" s="186"/>
      <c r="D19" s="186"/>
      <c r="E19" s="186"/>
      <c r="F19" s="186"/>
      <c r="G19" s="186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</row>
    <row r="20" spans="1:28" s="120" customFormat="1" x14ac:dyDescent="0.2">
      <c r="A20" s="177" t="s">
        <v>181</v>
      </c>
      <c r="B20" s="92" t="s">
        <v>16</v>
      </c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</row>
    <row r="21" spans="1:28" x14ac:dyDescent="0.2">
      <c r="A21" s="156" t="s">
        <v>182</v>
      </c>
      <c r="B21" s="156" t="s">
        <v>17</v>
      </c>
      <c r="C21" s="186"/>
      <c r="D21" s="186"/>
      <c r="E21" s="186"/>
      <c r="F21" s="186"/>
      <c r="G21" s="186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</row>
    <row r="22" spans="1:28" s="120" customFormat="1" x14ac:dyDescent="0.2">
      <c r="A22" s="177" t="s">
        <v>183</v>
      </c>
      <c r="B22" s="92" t="s">
        <v>18</v>
      </c>
      <c r="C22" s="93">
        <v>22.451000000000001</v>
      </c>
      <c r="D22" s="93">
        <v>36.858580000000011</v>
      </c>
      <c r="E22" s="93">
        <v>41.149349999999991</v>
      </c>
      <c r="F22" s="93">
        <v>32.907979999999995</v>
      </c>
      <c r="G22" s="93">
        <v>28.221830000000001</v>
      </c>
      <c r="H22" s="33">
        <v>24.531817428253714</v>
      </c>
      <c r="I22" s="33">
        <v>23.784127031780478</v>
      </c>
      <c r="J22" s="33">
        <v>22.294719722648715</v>
      </c>
      <c r="K22" s="33">
        <v>21.501137892708911</v>
      </c>
      <c r="L22" s="33">
        <v>20.673227602913119</v>
      </c>
      <c r="M22" s="33">
        <v>20.080094847541872</v>
      </c>
      <c r="N22" s="33">
        <v>18.320243216870931</v>
      </c>
      <c r="O22" s="33">
        <v>16.97272396708205</v>
      </c>
      <c r="P22" s="33">
        <v>15.539192523169024</v>
      </c>
      <c r="Q22" s="33">
        <v>13.954990445608262</v>
      </c>
      <c r="R22" s="33">
        <v>12.239282993424791</v>
      </c>
      <c r="S22" s="33">
        <v>11.631236756745135</v>
      </c>
      <c r="T22" s="33">
        <v>10.956762410374024</v>
      </c>
      <c r="U22" s="33">
        <v>10.224353215500388</v>
      </c>
      <c r="V22" s="33">
        <v>9.7632768277190571</v>
      </c>
      <c r="W22" s="33">
        <v>9.5921122166133106</v>
      </c>
      <c r="X22" s="33">
        <v>9.2477845632267446</v>
      </c>
      <c r="Y22" s="33">
        <v>8.982307931151956</v>
      </c>
      <c r="Z22" s="33">
        <v>8.6565107399518624</v>
      </c>
      <c r="AA22" s="33">
        <v>8.3852854330650821</v>
      </c>
      <c r="AB22" s="33">
        <v>8.2818051922232261</v>
      </c>
    </row>
    <row r="23" spans="1:28" x14ac:dyDescent="0.2">
      <c r="A23" s="156" t="s">
        <v>184</v>
      </c>
      <c r="B23" s="156" t="s">
        <v>19</v>
      </c>
      <c r="C23" s="186"/>
      <c r="D23" s="186"/>
      <c r="E23" s="186"/>
      <c r="F23" s="186"/>
      <c r="G23" s="186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</row>
    <row r="24" spans="1:28" s="190" customFormat="1" x14ac:dyDescent="0.2">
      <c r="A24" s="188"/>
      <c r="B24" s="188"/>
      <c r="C24" s="127"/>
      <c r="D24" s="127"/>
      <c r="E24" s="127"/>
      <c r="F24" s="127"/>
      <c r="G24" s="127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</row>
    <row r="25" spans="1:28" x14ac:dyDescent="0.2">
      <c r="A25" s="156" t="s">
        <v>185</v>
      </c>
      <c r="B25" s="156" t="s">
        <v>20</v>
      </c>
      <c r="C25" s="186"/>
      <c r="D25" s="186"/>
      <c r="E25" s="186"/>
      <c r="F25" s="186"/>
      <c r="G25" s="186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</row>
    <row r="26" spans="1:28" x14ac:dyDescent="0.2">
      <c r="A26" s="156" t="s">
        <v>186</v>
      </c>
      <c r="B26" s="156" t="s">
        <v>110</v>
      </c>
      <c r="C26" s="186"/>
      <c r="D26" s="186"/>
      <c r="E26" s="186"/>
      <c r="F26" s="186"/>
      <c r="G26" s="186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</row>
    <row r="27" spans="1:28" s="120" customFormat="1" x14ac:dyDescent="0.2">
      <c r="A27" s="157"/>
      <c r="B27" s="103"/>
      <c r="C27" s="104"/>
      <c r="D27" s="104"/>
      <c r="E27" s="104"/>
      <c r="F27" s="104"/>
      <c r="G27" s="104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</row>
    <row r="28" spans="1:28" s="120" customFormat="1" x14ac:dyDescent="0.2">
      <c r="A28" s="156" t="s">
        <v>21</v>
      </c>
      <c r="B28" s="177" t="s">
        <v>22</v>
      </c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</row>
    <row r="29" spans="1:28" s="120" customFormat="1" x14ac:dyDescent="0.2">
      <c r="A29" s="156" t="s">
        <v>23</v>
      </c>
      <c r="B29" s="177" t="s">
        <v>24</v>
      </c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</row>
    <row r="30" spans="1:28" s="120" customFormat="1" x14ac:dyDescent="0.2">
      <c r="A30" s="177" t="s">
        <v>25</v>
      </c>
      <c r="B30" s="105" t="s">
        <v>26</v>
      </c>
      <c r="C30" s="93">
        <v>245.67099999999999</v>
      </c>
      <c r="D30" s="93">
        <v>272.14858999999996</v>
      </c>
      <c r="E30" s="93">
        <v>239.70863</v>
      </c>
      <c r="F30" s="93">
        <v>231.97735999999998</v>
      </c>
      <c r="G30" s="93">
        <v>194.18243000000001</v>
      </c>
      <c r="H30" s="33">
        <v>143.19169936441807</v>
      </c>
      <c r="I30" s="33">
        <v>145.19315594634426</v>
      </c>
      <c r="J30" s="33">
        <v>155.24576556683442</v>
      </c>
      <c r="K30" s="33">
        <v>144.58642296544897</v>
      </c>
      <c r="L30" s="33">
        <v>142.42999247707726</v>
      </c>
      <c r="M30" s="33">
        <v>131.53524709595675</v>
      </c>
      <c r="N30" s="33">
        <v>135.8117435005239</v>
      </c>
      <c r="O30" s="33">
        <v>137.63284039351129</v>
      </c>
      <c r="P30" s="33">
        <v>139.98210987845013</v>
      </c>
      <c r="Q30" s="33">
        <v>143.04010243906606</v>
      </c>
      <c r="R30" s="33">
        <v>142.36107462904454</v>
      </c>
      <c r="S30" s="33">
        <v>138.1245697601087</v>
      </c>
      <c r="T30" s="33">
        <v>138.38251172061572</v>
      </c>
      <c r="U30" s="33">
        <v>136.94584131883082</v>
      </c>
      <c r="V30" s="33">
        <v>137.68438787820284</v>
      </c>
      <c r="W30" s="33">
        <v>138.36638333544715</v>
      </c>
      <c r="X30" s="33">
        <v>139.10018632430342</v>
      </c>
      <c r="Y30" s="33">
        <v>137.44962793136341</v>
      </c>
      <c r="Z30" s="33">
        <v>136.46361918622455</v>
      </c>
      <c r="AA30" s="33">
        <v>133.46049950466187</v>
      </c>
      <c r="AB30" s="33">
        <v>132.63490611741852</v>
      </c>
    </row>
    <row r="31" spans="1:28" x14ac:dyDescent="0.2">
      <c r="A31" s="157"/>
      <c r="B31" s="157"/>
      <c r="C31" s="157"/>
      <c r="D31" s="157"/>
      <c r="E31" s="157"/>
      <c r="F31" s="157"/>
      <c r="G31" s="157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</row>
    <row r="32" spans="1:28" x14ac:dyDescent="0.2">
      <c r="A32" s="157" t="s">
        <v>27</v>
      </c>
      <c r="B32" s="178" t="s">
        <v>28</v>
      </c>
      <c r="C32" s="180">
        <v>1011.034</v>
      </c>
      <c r="D32" s="180">
        <v>1191.0202400000001</v>
      </c>
      <c r="E32" s="180">
        <v>1290.1406699999998</v>
      </c>
      <c r="F32" s="180">
        <v>1265.1193400000002</v>
      </c>
      <c r="G32" s="180">
        <v>1211.4521399999999</v>
      </c>
      <c r="H32" s="44">
        <v>1280.5142021859326</v>
      </c>
      <c r="I32" s="44">
        <v>1270.3983279487884</v>
      </c>
      <c r="J32" s="44">
        <v>1259.4425837436906</v>
      </c>
      <c r="K32" s="44">
        <v>1248.6961500969476</v>
      </c>
      <c r="L32" s="44">
        <v>1238.1396933627686</v>
      </c>
      <c r="M32" s="44">
        <v>1227.4870441370765</v>
      </c>
      <c r="N32" s="44">
        <v>1222.5181047255969</v>
      </c>
      <c r="O32" s="44">
        <v>1211.1371056500907</v>
      </c>
      <c r="P32" s="44">
        <v>1199.6363142955804</v>
      </c>
      <c r="Q32" s="44">
        <v>1187.3786908105624</v>
      </c>
      <c r="R32" s="44">
        <v>1176.1657325753119</v>
      </c>
      <c r="S32" s="44">
        <v>1176.6418627131748</v>
      </c>
      <c r="T32" s="44">
        <v>1177.1214355383154</v>
      </c>
      <c r="U32" s="44">
        <v>1177.6001870133423</v>
      </c>
      <c r="V32" s="44">
        <v>1178.0809131036144</v>
      </c>
      <c r="W32" s="44">
        <v>1178.5605579623843</v>
      </c>
      <c r="X32" s="44">
        <v>1179.1276116732722</v>
      </c>
      <c r="Y32" s="44">
        <v>1179.6924411093391</v>
      </c>
      <c r="Z32" s="44">
        <v>1180.2609821172914</v>
      </c>
      <c r="AA32" s="44">
        <v>1180.8206952577746</v>
      </c>
      <c r="AB32" s="44">
        <v>1181.3918339109903</v>
      </c>
    </row>
    <row r="33" spans="1:28" x14ac:dyDescent="0.2">
      <c r="A33" s="157" t="s">
        <v>131</v>
      </c>
      <c r="B33" s="178" t="s">
        <v>132</v>
      </c>
      <c r="C33" s="180">
        <v>931.50199999999995</v>
      </c>
      <c r="D33" s="180">
        <v>1095.4549999999999</v>
      </c>
      <c r="E33" s="180">
        <v>1193.741</v>
      </c>
      <c r="F33" s="180">
        <v>1159.742</v>
      </c>
      <c r="G33" s="180">
        <v>1129.1990000000001</v>
      </c>
      <c r="H33" s="44">
        <v>1163.2673566181818</v>
      </c>
      <c r="I33" s="44">
        <v>1151.6737704363638</v>
      </c>
      <c r="J33" s="44">
        <v>1140.0801842545454</v>
      </c>
      <c r="K33" s="44">
        <v>1128.4865980727272</v>
      </c>
      <c r="L33" s="44">
        <v>1116.8930118909091</v>
      </c>
      <c r="M33" s="44">
        <v>1105.2994257090909</v>
      </c>
      <c r="N33" s="44">
        <v>1099.8547368826191</v>
      </c>
      <c r="O33" s="44">
        <v>1088.1619587744124</v>
      </c>
      <c r="P33" s="44">
        <v>1076.4702835938181</v>
      </c>
      <c r="Q33" s="44">
        <v>1064.7796930471534</v>
      </c>
      <c r="R33" s="44">
        <v>1053.0901692430805</v>
      </c>
      <c r="S33" s="44">
        <v>1053.0901692430805</v>
      </c>
      <c r="T33" s="44">
        <v>1053.0901692430805</v>
      </c>
      <c r="U33" s="44">
        <v>1053.0901692430805</v>
      </c>
      <c r="V33" s="44">
        <v>1053.0901692430805</v>
      </c>
      <c r="W33" s="44">
        <v>1053.0901692430805</v>
      </c>
      <c r="X33" s="44">
        <v>1053.0901692430805</v>
      </c>
      <c r="Y33" s="44">
        <v>1053.0901692430805</v>
      </c>
      <c r="Z33" s="44">
        <v>1053.0901692430805</v>
      </c>
      <c r="AA33" s="44">
        <v>1053.0901692430805</v>
      </c>
      <c r="AB33" s="44">
        <v>1053.0901692430805</v>
      </c>
    </row>
    <row r="34" spans="1:28" x14ac:dyDescent="0.2">
      <c r="A34" s="157" t="s">
        <v>29</v>
      </c>
      <c r="B34" s="178" t="s">
        <v>30</v>
      </c>
      <c r="C34" s="130"/>
      <c r="D34" s="130"/>
      <c r="E34" s="130"/>
      <c r="F34" s="130"/>
      <c r="G34" s="130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</row>
    <row r="35" spans="1:28" x14ac:dyDescent="0.2">
      <c r="A35" s="157" t="s">
        <v>31</v>
      </c>
      <c r="B35" s="178" t="s">
        <v>32</v>
      </c>
      <c r="C35" s="191"/>
      <c r="D35" s="191"/>
      <c r="E35" s="191"/>
      <c r="F35" s="191"/>
      <c r="G35" s="191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</row>
    <row r="36" spans="1:28" x14ac:dyDescent="0.2">
      <c r="A36" s="157" t="s">
        <v>33</v>
      </c>
      <c r="B36" s="178" t="s">
        <v>34</v>
      </c>
      <c r="C36" s="130"/>
      <c r="D36" s="130"/>
      <c r="E36" s="130"/>
      <c r="F36" s="130"/>
      <c r="G36" s="130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</row>
    <row r="37" spans="1:28" x14ac:dyDescent="0.2">
      <c r="A37" s="157" t="s">
        <v>35</v>
      </c>
      <c r="B37" s="178" t="s">
        <v>36</v>
      </c>
      <c r="C37" s="130"/>
      <c r="D37" s="130"/>
      <c r="E37" s="130"/>
      <c r="F37" s="130"/>
      <c r="G37" s="130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</row>
    <row r="38" spans="1:28" x14ac:dyDescent="0.2">
      <c r="A38" s="157" t="s">
        <v>37</v>
      </c>
      <c r="B38" s="178" t="s">
        <v>38</v>
      </c>
      <c r="C38" s="130"/>
      <c r="D38" s="130"/>
      <c r="E38" s="130"/>
      <c r="F38" s="130"/>
      <c r="G38" s="130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</row>
    <row r="39" spans="1:28" x14ac:dyDescent="0.2">
      <c r="A39" s="157" t="s">
        <v>39</v>
      </c>
      <c r="B39" s="178" t="s">
        <v>40</v>
      </c>
      <c r="C39" s="130"/>
      <c r="D39" s="130"/>
      <c r="E39" s="130"/>
      <c r="F39" s="130"/>
      <c r="G39" s="130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</row>
    <row r="40" spans="1:28" x14ac:dyDescent="0.2">
      <c r="A40" s="157" t="s">
        <v>41</v>
      </c>
      <c r="B40" s="178" t="s">
        <v>189</v>
      </c>
      <c r="C40" s="130"/>
      <c r="D40" s="130"/>
      <c r="E40" s="130"/>
      <c r="F40" s="130"/>
      <c r="G40" s="130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</row>
    <row r="41" spans="1:28" x14ac:dyDescent="0.2">
      <c r="A41" s="157"/>
      <c r="B41" s="157"/>
      <c r="C41" s="157"/>
      <c r="D41" s="157"/>
      <c r="E41" s="157"/>
      <c r="F41" s="157"/>
      <c r="G41" s="157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</row>
    <row r="42" spans="1:28" x14ac:dyDescent="0.2">
      <c r="A42" s="157" t="s">
        <v>144</v>
      </c>
      <c r="B42" s="157" t="s">
        <v>148</v>
      </c>
      <c r="C42" s="130"/>
      <c r="D42" s="130"/>
      <c r="E42" s="130"/>
      <c r="F42" s="130"/>
      <c r="G42" s="130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</row>
    <row r="43" spans="1:28" x14ac:dyDescent="0.2">
      <c r="A43" s="157" t="s">
        <v>145</v>
      </c>
      <c r="B43" s="157" t="s">
        <v>149</v>
      </c>
      <c r="C43" s="130"/>
      <c r="D43" s="130"/>
      <c r="E43" s="130"/>
      <c r="F43" s="130"/>
      <c r="G43" s="130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</row>
    <row r="44" spans="1:28" x14ac:dyDescent="0.2">
      <c r="A44" s="157" t="s">
        <v>146</v>
      </c>
      <c r="B44" s="157" t="s">
        <v>147</v>
      </c>
      <c r="C44" s="130"/>
      <c r="D44" s="130"/>
      <c r="E44" s="130"/>
      <c r="F44" s="130"/>
      <c r="G44" s="130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</row>
    <row r="45" spans="1:28" x14ac:dyDescent="0.2">
      <c r="A45" s="157" t="s">
        <v>42</v>
      </c>
      <c r="B45" s="157" t="s">
        <v>150</v>
      </c>
      <c r="C45" s="130"/>
      <c r="D45" s="130"/>
      <c r="E45" s="130"/>
      <c r="F45" s="130"/>
      <c r="G45" s="130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</row>
    <row r="46" spans="1:28" x14ac:dyDescent="0.2">
      <c r="A46" s="157" t="s">
        <v>151</v>
      </c>
      <c r="B46" s="157" t="s">
        <v>154</v>
      </c>
      <c r="C46" s="130"/>
      <c r="D46" s="130"/>
      <c r="E46" s="130"/>
      <c r="F46" s="130"/>
      <c r="G46" s="130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</row>
    <row r="47" spans="1:28" x14ac:dyDescent="0.2">
      <c r="A47" s="157" t="s">
        <v>152</v>
      </c>
      <c r="B47" s="157" t="s">
        <v>155</v>
      </c>
      <c r="C47" s="130"/>
      <c r="D47" s="130"/>
      <c r="E47" s="130"/>
      <c r="F47" s="130"/>
      <c r="G47" s="130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</row>
    <row r="48" spans="1:28" x14ac:dyDescent="0.2">
      <c r="A48" s="157" t="s">
        <v>153</v>
      </c>
      <c r="B48" s="157" t="s">
        <v>156</v>
      </c>
      <c r="C48" s="130"/>
      <c r="D48" s="130"/>
      <c r="E48" s="130"/>
      <c r="F48" s="130"/>
      <c r="G48" s="130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</row>
    <row r="49" spans="1:28" x14ac:dyDescent="0.2">
      <c r="A49" s="157" t="s">
        <v>43</v>
      </c>
      <c r="B49" s="157" t="s">
        <v>157</v>
      </c>
      <c r="C49" s="130"/>
      <c r="D49" s="130"/>
      <c r="E49" s="130"/>
      <c r="F49" s="130"/>
      <c r="G49" s="130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</row>
    <row r="50" spans="1:28" x14ac:dyDescent="0.2">
      <c r="A50" s="157" t="s">
        <v>158</v>
      </c>
      <c r="B50" s="157" t="s">
        <v>166</v>
      </c>
      <c r="C50" s="130"/>
      <c r="D50" s="130"/>
      <c r="E50" s="130"/>
      <c r="F50" s="130"/>
      <c r="G50" s="130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</row>
    <row r="51" spans="1:28" x14ac:dyDescent="0.2">
      <c r="A51" s="157" t="s">
        <v>159</v>
      </c>
      <c r="B51" s="157" t="s">
        <v>167</v>
      </c>
      <c r="C51" s="130"/>
      <c r="D51" s="130"/>
      <c r="E51" s="130"/>
      <c r="F51" s="130"/>
      <c r="G51" s="130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</row>
    <row r="52" spans="1:28" x14ac:dyDescent="0.2">
      <c r="A52" s="157" t="s">
        <v>160</v>
      </c>
      <c r="B52" s="157" t="s">
        <v>168</v>
      </c>
      <c r="C52" s="130"/>
      <c r="D52" s="130"/>
      <c r="E52" s="130"/>
      <c r="F52" s="130"/>
      <c r="G52" s="130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</row>
    <row r="53" spans="1:28" x14ac:dyDescent="0.2">
      <c r="A53" s="157" t="s">
        <v>161</v>
      </c>
      <c r="B53" s="157" t="s">
        <v>169</v>
      </c>
      <c r="C53" s="130"/>
      <c r="D53" s="130"/>
      <c r="E53" s="130"/>
      <c r="F53" s="130"/>
      <c r="G53" s="130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</row>
    <row r="54" spans="1:28" x14ac:dyDescent="0.2">
      <c r="A54" s="157" t="s">
        <v>162</v>
      </c>
      <c r="B54" s="157" t="s">
        <v>170</v>
      </c>
      <c r="C54" s="130"/>
      <c r="D54" s="130"/>
      <c r="E54" s="130"/>
      <c r="F54" s="130"/>
      <c r="G54" s="130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</row>
    <row r="55" spans="1:28" x14ac:dyDescent="0.2">
      <c r="A55" s="157" t="s">
        <v>163</v>
      </c>
      <c r="B55" s="157" t="s">
        <v>171</v>
      </c>
      <c r="C55" s="130"/>
      <c r="D55" s="130"/>
      <c r="E55" s="130"/>
      <c r="F55" s="130"/>
      <c r="G55" s="130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</row>
    <row r="56" spans="1:28" x14ac:dyDescent="0.2">
      <c r="A56" s="157" t="s">
        <v>164</v>
      </c>
      <c r="B56" s="157" t="s">
        <v>172</v>
      </c>
      <c r="C56" s="130"/>
      <c r="D56" s="130"/>
      <c r="E56" s="130"/>
      <c r="F56" s="130"/>
      <c r="G56" s="130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</row>
    <row r="57" spans="1:28" x14ac:dyDescent="0.2">
      <c r="A57" s="157" t="s">
        <v>165</v>
      </c>
      <c r="B57" s="157" t="s">
        <v>173</v>
      </c>
      <c r="C57" s="130"/>
      <c r="D57" s="130"/>
      <c r="E57" s="130"/>
      <c r="F57" s="130"/>
      <c r="G57" s="130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</row>
    <row r="58" spans="1:28" x14ac:dyDescent="0.2">
      <c r="A58" s="157" t="s">
        <v>44</v>
      </c>
      <c r="B58" s="157" t="s">
        <v>45</v>
      </c>
      <c r="C58" s="130"/>
      <c r="D58" s="130"/>
      <c r="E58" s="130"/>
      <c r="F58" s="130"/>
      <c r="G58" s="130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</row>
    <row r="59" spans="1:28" x14ac:dyDescent="0.2">
      <c r="A59" s="157" t="s">
        <v>46</v>
      </c>
      <c r="B59" s="157" t="s">
        <v>47</v>
      </c>
      <c r="C59" s="130"/>
      <c r="D59" s="130"/>
      <c r="E59" s="130"/>
      <c r="F59" s="130"/>
      <c r="G59" s="130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</row>
    <row r="60" spans="1:28" x14ac:dyDescent="0.2">
      <c r="A60" s="157" t="s">
        <v>48</v>
      </c>
      <c r="B60" s="157" t="s">
        <v>49</v>
      </c>
      <c r="C60" s="130"/>
      <c r="D60" s="130"/>
      <c r="E60" s="130"/>
      <c r="F60" s="130"/>
      <c r="G60" s="130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</row>
    <row r="61" spans="1:28" x14ac:dyDescent="0.2">
      <c r="A61" s="184" t="s">
        <v>50</v>
      </c>
      <c r="B61" s="184" t="s">
        <v>51</v>
      </c>
      <c r="C61" s="130"/>
      <c r="D61" s="130"/>
      <c r="E61" s="130"/>
      <c r="F61" s="130"/>
      <c r="G61" s="130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</row>
    <row r="62" spans="1:28" x14ac:dyDescent="0.2">
      <c r="A62" s="184"/>
      <c r="B62" s="184"/>
      <c r="C62" s="157"/>
      <c r="D62" s="157"/>
      <c r="E62" s="157"/>
      <c r="F62" s="157"/>
      <c r="G62" s="157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</row>
    <row r="63" spans="1:28" x14ac:dyDescent="0.2">
      <c r="A63" s="195" t="s">
        <v>52</v>
      </c>
      <c r="B63" s="178" t="s">
        <v>53</v>
      </c>
      <c r="C63" s="130"/>
      <c r="D63" s="130"/>
      <c r="E63" s="130"/>
      <c r="F63" s="130"/>
      <c r="G63" s="130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</row>
    <row r="64" spans="1:28" x14ac:dyDescent="0.2">
      <c r="A64" s="157" t="s">
        <v>54</v>
      </c>
      <c r="B64" s="157" t="s">
        <v>55</v>
      </c>
      <c r="C64" s="130"/>
      <c r="D64" s="130"/>
      <c r="E64" s="130"/>
      <c r="F64" s="130"/>
      <c r="G64" s="130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</row>
    <row r="65" spans="1:28" x14ac:dyDescent="0.2">
      <c r="A65" s="157" t="s">
        <v>56</v>
      </c>
      <c r="B65" s="157" t="s">
        <v>57</v>
      </c>
      <c r="C65" s="130"/>
      <c r="D65" s="130"/>
      <c r="E65" s="130"/>
      <c r="F65" s="130"/>
      <c r="G65" s="130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</row>
    <row r="66" spans="1:28" x14ac:dyDescent="0.2">
      <c r="A66" s="157" t="s">
        <v>58</v>
      </c>
      <c r="B66" s="157" t="s">
        <v>59</v>
      </c>
      <c r="C66" s="196"/>
      <c r="D66" s="196"/>
      <c r="E66" s="196"/>
      <c r="F66" s="196"/>
      <c r="G66" s="196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</row>
    <row r="67" spans="1:28" x14ac:dyDescent="0.2">
      <c r="A67" s="157" t="s">
        <v>60</v>
      </c>
      <c r="B67" s="157" t="s">
        <v>190</v>
      </c>
      <c r="C67" s="130"/>
      <c r="D67" s="130"/>
      <c r="E67" s="130"/>
      <c r="F67" s="130"/>
      <c r="G67" s="130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</row>
    <row r="68" spans="1:28" s="116" customFormat="1" x14ac:dyDescent="0.2">
      <c r="A68" s="114"/>
      <c r="B68" s="114" t="s">
        <v>61</v>
      </c>
      <c r="C68" s="48">
        <f>SUM(C3:C32,C34:C67)</f>
        <v>15934.675642697011</v>
      </c>
      <c r="D68" s="48">
        <f t="shared" ref="D68:AB68" si="0">SUM(D3:D32,D34:D67)</f>
        <v>17364.302880182353</v>
      </c>
      <c r="E68" s="48">
        <f t="shared" si="0"/>
        <v>15224.974682175703</v>
      </c>
      <c r="F68" s="48">
        <f t="shared" si="0"/>
        <v>15095.892535255956</v>
      </c>
      <c r="G68" s="48">
        <f t="shared" si="0"/>
        <v>12189.950766519471</v>
      </c>
      <c r="H68" s="48">
        <f t="shared" si="0"/>
        <v>9082.1467255498228</v>
      </c>
      <c r="I68" s="48">
        <f t="shared" si="0"/>
        <v>9128.2706509178224</v>
      </c>
      <c r="J68" s="48">
        <f t="shared" si="0"/>
        <v>8911.6336698071555</v>
      </c>
      <c r="K68" s="48">
        <f t="shared" si="0"/>
        <v>7950.9452949594997</v>
      </c>
      <c r="L68" s="48">
        <f t="shared" si="0"/>
        <v>7566.7718704141762</v>
      </c>
      <c r="M68" s="48">
        <f t="shared" si="0"/>
        <v>7180.8450076351046</v>
      </c>
      <c r="N68" s="48">
        <f t="shared" si="0"/>
        <v>6948.7503096817363</v>
      </c>
      <c r="O68" s="48">
        <f t="shared" si="0"/>
        <v>6631.4249906825389</v>
      </c>
      <c r="P68" s="48">
        <f t="shared" si="0"/>
        <v>6309.3303853657362</v>
      </c>
      <c r="Q68" s="48">
        <f t="shared" si="0"/>
        <v>5796.6001712542311</v>
      </c>
      <c r="R68" s="48">
        <f t="shared" si="0"/>
        <v>5602.0104981506811</v>
      </c>
      <c r="S68" s="48">
        <f t="shared" si="0"/>
        <v>5543.8289786356618</v>
      </c>
      <c r="T68" s="48">
        <f t="shared" si="0"/>
        <v>5497.5204430010817</v>
      </c>
      <c r="U68" s="48">
        <f t="shared" si="0"/>
        <v>5410.5228178191592</v>
      </c>
      <c r="V68" s="48">
        <f t="shared" si="0"/>
        <v>5400.0545634178397</v>
      </c>
      <c r="W68" s="48">
        <f t="shared" si="0"/>
        <v>5354.1761281982181</v>
      </c>
      <c r="X68" s="48">
        <f t="shared" si="0"/>
        <v>5301.2117286493285</v>
      </c>
      <c r="Y68" s="48">
        <f t="shared" si="0"/>
        <v>5250.7445285866397</v>
      </c>
      <c r="Z68" s="48">
        <f t="shared" si="0"/>
        <v>5193.4606311737152</v>
      </c>
      <c r="AA68" s="48">
        <f t="shared" si="0"/>
        <v>5083.6901370981823</v>
      </c>
      <c r="AB68" s="48">
        <f t="shared" si="0"/>
        <v>5055.0131897228703</v>
      </c>
    </row>
    <row r="69" spans="1:28" s="116" customFormat="1" x14ac:dyDescent="0.2">
      <c r="A69" s="114"/>
      <c r="B69" s="114"/>
      <c r="C69" s="115"/>
      <c r="D69" s="115"/>
      <c r="E69" s="115"/>
      <c r="F69" s="115"/>
      <c r="G69" s="11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</row>
    <row r="70" spans="1:28" x14ac:dyDescent="0.2">
      <c r="A70" s="157"/>
      <c r="B70" s="114"/>
      <c r="C70" s="115"/>
      <c r="D70" s="115"/>
      <c r="E70" s="115"/>
      <c r="F70" s="115"/>
      <c r="G70" s="115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</row>
    <row r="71" spans="1:28" x14ac:dyDescent="0.2">
      <c r="A71" s="156" t="s">
        <v>187</v>
      </c>
      <c r="B71" s="156" t="s">
        <v>193</v>
      </c>
      <c r="C71" s="197">
        <f>'CO2'!AB71</f>
        <v>2614.6981686249901</v>
      </c>
      <c r="D71" s="197">
        <f>'CO2'!AC71</f>
        <v>2811.78623374565</v>
      </c>
      <c r="E71" s="197">
        <f>'CO2'!AD71</f>
        <v>2896.2526412082898</v>
      </c>
      <c r="F71" s="197">
        <f>'CO2'!AE71</f>
        <v>3031.0462005260301</v>
      </c>
      <c r="G71" s="197">
        <f>'CO2'!AF71</f>
        <v>3098.0080342965298</v>
      </c>
      <c r="H71" s="33">
        <f>'CO2'!AG71</f>
        <v>3009.2701289728479</v>
      </c>
      <c r="I71" s="33">
        <f>'CO2'!AH71</f>
        <v>3045.2864420251408</v>
      </c>
      <c r="J71" s="33">
        <f>'CO2'!AI71</f>
        <v>3071.9306659132017</v>
      </c>
      <c r="K71" s="33">
        <f>'CO2'!AJ71</f>
        <v>3093.8720035536571</v>
      </c>
      <c r="L71" s="33">
        <f>'CO2'!AK71</f>
        <v>3114.1765738001909</v>
      </c>
      <c r="M71" s="33">
        <f>'CO2'!AL71</f>
        <v>3128.6321491318004</v>
      </c>
      <c r="N71" s="33">
        <f>'CO2'!AM71</f>
        <v>3149.7143149727203</v>
      </c>
      <c r="O71" s="33">
        <f>'CO2'!AN71</f>
        <v>3173.5194075024147</v>
      </c>
      <c r="P71" s="33">
        <f>'CO2'!AO71</f>
        <v>3194.2086908519727</v>
      </c>
      <c r="Q71" s="33">
        <f>'CO2'!AP71</f>
        <v>3213.749571404051</v>
      </c>
      <c r="R71" s="33">
        <f>'CO2'!AQ71</f>
        <v>3239.7901163983042</v>
      </c>
      <c r="S71" s="33">
        <f>'CO2'!AR71</f>
        <v>3243.793411222744</v>
      </c>
      <c r="T71" s="33">
        <f>'CO2'!AS71</f>
        <v>3246.4855164327237</v>
      </c>
      <c r="U71" s="33">
        <f>'CO2'!AT71</f>
        <v>3247.8938287163919</v>
      </c>
      <c r="V71" s="33">
        <f>'CO2'!AU71</f>
        <v>3248.200437778125</v>
      </c>
      <c r="W71" s="33">
        <f>'CO2'!AV71</f>
        <v>3257.1666949152718</v>
      </c>
      <c r="X71" s="33">
        <f>'CO2'!AW71</f>
        <v>3256.8831060373805</v>
      </c>
      <c r="Y71" s="33">
        <f>'CO2'!AX71</f>
        <v>3259.9270392260778</v>
      </c>
      <c r="Z71" s="33">
        <f>'CO2'!AY71</f>
        <v>3261.3852849481068</v>
      </c>
      <c r="AA71" s="33">
        <f>'CO2'!AZ71</f>
        <v>3262.2442139603431</v>
      </c>
      <c r="AB71" s="33">
        <f>'CO2'!BA71</f>
        <v>3270.4414923907466</v>
      </c>
    </row>
    <row r="72" spans="1:28" x14ac:dyDescent="0.2">
      <c r="A72" s="156" t="s">
        <v>188</v>
      </c>
      <c r="B72" s="156" t="s">
        <v>194</v>
      </c>
      <c r="C72" s="197"/>
      <c r="D72" s="197"/>
      <c r="E72" s="197"/>
      <c r="F72" s="197"/>
      <c r="G72" s="197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</row>
    <row r="73" spans="1:28" x14ac:dyDescent="0.2">
      <c r="A73" s="215" t="s">
        <v>200</v>
      </c>
      <c r="B73" s="215" t="s">
        <v>201</v>
      </c>
      <c r="C73" s="223">
        <f>'CO2'!AB73</f>
        <v>1638.31910539925</v>
      </c>
      <c r="D73" s="223">
        <f>'CO2'!AC73</f>
        <v>1649.01212310345</v>
      </c>
      <c r="E73" s="223">
        <f>'CO2'!AD73</f>
        <v>1579.4679407674898</v>
      </c>
      <c r="F73" s="223">
        <f>'CO2'!AE73</f>
        <v>1574.2116430379999</v>
      </c>
      <c r="G73" s="223">
        <f>'CO2'!AF73</f>
        <v>1614.82773205488</v>
      </c>
      <c r="H73" s="33">
        <v>1520.5267119365672</v>
      </c>
      <c r="I73" s="33">
        <v>1491.0325906646954</v>
      </c>
      <c r="J73" s="33">
        <v>1446.0270501969007</v>
      </c>
      <c r="K73" s="33">
        <v>1401.6902223871191</v>
      </c>
      <c r="L73" s="33">
        <v>1320.4978576765354</v>
      </c>
      <c r="M73" s="33">
        <v>1183.4250619393567</v>
      </c>
      <c r="N73" s="33">
        <v>1060.6690476130079</v>
      </c>
      <c r="O73" s="33">
        <v>940.77306612327857</v>
      </c>
      <c r="P73" s="33">
        <v>813.70089466394188</v>
      </c>
      <c r="Q73" s="33">
        <v>684.64640939316757</v>
      </c>
      <c r="R73" s="33">
        <v>579.74394214723543</v>
      </c>
      <c r="S73" s="33">
        <v>574.86836249228884</v>
      </c>
      <c r="T73" s="33">
        <v>554.367889680031</v>
      </c>
      <c r="U73" s="33">
        <v>522.03562036689209</v>
      </c>
      <c r="V73" s="33">
        <v>502.17354558037897</v>
      </c>
      <c r="W73" s="33">
        <v>476.5606890245835</v>
      </c>
      <c r="X73" s="33">
        <v>455.40630702120995</v>
      </c>
      <c r="Y73" s="33">
        <v>433.87688900509943</v>
      </c>
      <c r="Z73" s="33">
        <v>412.96460011857704</v>
      </c>
      <c r="AA73" s="33">
        <v>334.53554512256545</v>
      </c>
      <c r="AB73" s="33">
        <v>311.45758183728998</v>
      </c>
    </row>
    <row r="74" spans="1:28" x14ac:dyDescent="0.2">
      <c r="C74" s="181"/>
      <c r="D74" s="181"/>
      <c r="E74" s="181"/>
    </row>
    <row r="78" spans="1:28" ht="13.5" thickBot="1" x14ac:dyDescent="0.25">
      <c r="B78" s="236" t="s">
        <v>202</v>
      </c>
      <c r="C78" s="236"/>
      <c r="D78" s="236"/>
      <c r="E78" s="236"/>
      <c r="F78" s="236"/>
      <c r="G78" s="236"/>
    </row>
    <row r="79" spans="1:28" ht="13.5" thickBot="1" x14ac:dyDescent="0.25">
      <c r="B79" s="226"/>
      <c r="C79" s="227">
        <v>2020</v>
      </c>
      <c r="D79" s="227">
        <v>2025</v>
      </c>
      <c r="E79" s="227">
        <v>2030</v>
      </c>
      <c r="F79" s="228">
        <v>2035</v>
      </c>
      <c r="G79" s="228">
        <v>2040</v>
      </c>
    </row>
    <row r="80" spans="1:28" x14ac:dyDescent="0.2">
      <c r="B80" s="229" t="s">
        <v>2</v>
      </c>
      <c r="C80" s="232">
        <f>H3</f>
        <v>3473.0472263912416</v>
      </c>
      <c r="D80" s="232">
        <f>M3</f>
        <v>1989.4759258119391</v>
      </c>
      <c r="E80" s="232">
        <f>R3</f>
        <v>643.76488842850711</v>
      </c>
      <c r="F80" s="232">
        <f>W3</f>
        <v>557.77302337569552</v>
      </c>
      <c r="G80" s="232">
        <f>AB3</f>
        <v>435.55398388987163</v>
      </c>
    </row>
    <row r="81" spans="2:7" x14ac:dyDescent="0.2">
      <c r="B81" s="229" t="s">
        <v>4</v>
      </c>
      <c r="C81" s="232">
        <f>H4</f>
        <v>893.45026960879989</v>
      </c>
      <c r="D81" s="232">
        <f>M4</f>
        <v>893.85291184438563</v>
      </c>
      <c r="E81" s="232">
        <f>R4</f>
        <v>893.85291184438563</v>
      </c>
      <c r="F81" s="232">
        <f>W4</f>
        <v>893.85291184438563</v>
      </c>
      <c r="G81" s="232">
        <f>AB4</f>
        <v>893.85291184438563</v>
      </c>
    </row>
    <row r="82" spans="2:7" x14ac:dyDescent="0.2">
      <c r="B82" s="229" t="s">
        <v>6</v>
      </c>
      <c r="C82" s="232">
        <f>H5</f>
        <v>993.45079769405538</v>
      </c>
      <c r="D82" s="232">
        <f>M5</f>
        <v>1066.942741783666</v>
      </c>
      <c r="E82" s="232">
        <f>R5</f>
        <v>1168.5197669857985</v>
      </c>
      <c r="F82" s="232">
        <f>W5</f>
        <v>1137.386715826023</v>
      </c>
      <c r="G82" s="232">
        <f>AB5</f>
        <v>1050.2472653465734</v>
      </c>
    </row>
    <row r="83" spans="2:7" x14ac:dyDescent="0.2">
      <c r="B83" s="229" t="s">
        <v>8</v>
      </c>
      <c r="C83" s="232">
        <f>H7</f>
        <v>2127.5406855101201</v>
      </c>
      <c r="D83" s="232">
        <f>M7</f>
        <v>1697.4409180582265</v>
      </c>
      <c r="E83" s="232">
        <f>R7</f>
        <v>1402.1853590790195</v>
      </c>
      <c r="F83" s="232">
        <f>W7</f>
        <v>1273.1419721521054</v>
      </c>
      <c r="G83" s="232">
        <f>AB7</f>
        <v>1185.1008526917988</v>
      </c>
    </row>
    <row r="84" spans="2:7" x14ac:dyDescent="0.2">
      <c r="B84" s="229" t="s">
        <v>191</v>
      </c>
      <c r="C84" s="232">
        <f>H10</f>
        <v>146.42002736700152</v>
      </c>
      <c r="D84" s="232">
        <f>M10</f>
        <v>154.03012405631219</v>
      </c>
      <c r="E84" s="232">
        <f>R10</f>
        <v>162.92148161518895</v>
      </c>
      <c r="F84" s="232">
        <f>W10</f>
        <v>165.50245148556428</v>
      </c>
      <c r="G84" s="232">
        <f>AB10</f>
        <v>167.94963072960863</v>
      </c>
    </row>
    <row r="85" spans="2:7" x14ac:dyDescent="0.2">
      <c r="B85" s="229" t="s">
        <v>18</v>
      </c>
      <c r="C85" s="232">
        <f>H22</f>
        <v>24.531817428253714</v>
      </c>
      <c r="D85" s="232">
        <f>M22</f>
        <v>20.080094847541872</v>
      </c>
      <c r="E85" s="232">
        <f>R22</f>
        <v>12.239282993424791</v>
      </c>
      <c r="F85" s="232">
        <f>W22</f>
        <v>9.5921122166133106</v>
      </c>
      <c r="G85" s="232">
        <f>AB22</f>
        <v>8.2818051922232261</v>
      </c>
    </row>
    <row r="86" spans="2:7" x14ac:dyDescent="0.2">
      <c r="B86" s="229" t="s">
        <v>26</v>
      </c>
      <c r="C86" s="232">
        <f>H30</f>
        <v>143.19169936441807</v>
      </c>
      <c r="D86" s="232">
        <f>M30</f>
        <v>131.53524709595675</v>
      </c>
      <c r="E86" s="232">
        <f>R30</f>
        <v>142.36107462904454</v>
      </c>
      <c r="F86" s="232">
        <f>W30</f>
        <v>138.36638333544715</v>
      </c>
      <c r="G86" s="232">
        <f>AB30</f>
        <v>132.63490611741852</v>
      </c>
    </row>
    <row r="87" spans="2:7" ht="13.5" thickBot="1" x14ac:dyDescent="0.25">
      <c r="B87" s="229" t="s">
        <v>28</v>
      </c>
      <c r="C87" s="232">
        <f>H32</f>
        <v>1280.5142021859326</v>
      </c>
      <c r="D87" s="232">
        <f>M32</f>
        <v>1227.4870441370765</v>
      </c>
      <c r="E87" s="232">
        <f>R32</f>
        <v>1176.1657325753119</v>
      </c>
      <c r="F87" s="232">
        <f>W32</f>
        <v>1178.5605579623843</v>
      </c>
      <c r="G87" s="232">
        <f>AB32</f>
        <v>1181.3918339109903</v>
      </c>
    </row>
    <row r="88" spans="2:7" ht="13.5" thickBot="1" x14ac:dyDescent="0.25">
      <c r="B88" s="230" t="s">
        <v>203</v>
      </c>
      <c r="C88" s="233">
        <f>SUM(C80:C87)</f>
        <v>9082.1467255498228</v>
      </c>
      <c r="D88" s="233">
        <f t="shared" ref="D88:G88" si="1">SUM(D80:D87)</f>
        <v>7180.8450076351046</v>
      </c>
      <c r="E88" s="233">
        <f t="shared" si="1"/>
        <v>5602.0104981506811</v>
      </c>
      <c r="F88" s="233">
        <f t="shared" si="1"/>
        <v>5354.1761281982181</v>
      </c>
      <c r="G88" s="233">
        <f t="shared" si="1"/>
        <v>5055.0131897228703</v>
      </c>
    </row>
    <row r="89" spans="2:7" ht="13.5" thickBot="1" x14ac:dyDescent="0.25">
      <c r="B89" s="231" t="s">
        <v>204</v>
      </c>
      <c r="C89" s="234">
        <f>H71</f>
        <v>3009.2701289728479</v>
      </c>
      <c r="D89" s="234">
        <f>M71</f>
        <v>3128.6321491318004</v>
      </c>
      <c r="E89" s="234">
        <f>R71</f>
        <v>3239.7901163983042</v>
      </c>
      <c r="F89" s="235">
        <f>W71</f>
        <v>3257.1666949152718</v>
      </c>
      <c r="G89" s="235">
        <f>AB71</f>
        <v>3270.4414923907466</v>
      </c>
    </row>
  </sheetData>
  <mergeCells count="1">
    <mergeCell ref="B78:G78"/>
  </mergeCells>
  <pageMargins left="0.59055118110236227" right="0.59055118110236227" top="0.78740157480314965" bottom="0.98425196850393704" header="0.51181102362204722" footer="0.51181102362204722"/>
  <pageSetup paperSize="9" scale="51" fitToWidth="2" orientation="landscape" r:id="rId1"/>
  <headerFooter alignWithMargins="0">
    <oddFooter>&amp;L&amp;Z&amp;F, &amp;A&amp;RPrint date: &amp;D,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A73"/>
  <sheetViews>
    <sheetView zoomScale="60" zoomScaleNormal="60" workbookViewId="0">
      <pane xSplit="2" ySplit="2" topLeftCell="N3" activePane="bottomRight" state="frozen"/>
      <selection activeCell="B74" sqref="B74"/>
      <selection pane="topRight" activeCell="B74" sqref="B74"/>
      <selection pane="bottomLeft" activeCell="B74" sqref="B74"/>
      <selection pane="bottomRight" activeCell="B11" sqref="B11"/>
    </sheetView>
  </sheetViews>
  <sheetFormatPr defaultColWidth="9.140625" defaultRowHeight="12.75" x14ac:dyDescent="0.2"/>
  <cols>
    <col min="1" max="1" width="15.5703125" style="95" bestFit="1" customWidth="1"/>
    <col min="2" max="2" width="68.85546875" style="95" bestFit="1" customWidth="1"/>
    <col min="3" max="4" width="9.140625" style="95" bestFit="1" customWidth="1"/>
    <col min="5" max="8" width="8.5703125" style="95" bestFit="1" customWidth="1"/>
    <col min="9" max="9" width="9.140625" style="95" bestFit="1" customWidth="1"/>
    <col min="10" max="12" width="8.5703125" style="95" bestFit="1" customWidth="1"/>
    <col min="13" max="13" width="9.42578125" style="95" customWidth="1"/>
    <col min="14" max="14" width="9.140625" style="95" bestFit="1" customWidth="1"/>
    <col min="15" max="16" width="8.5703125" style="95" bestFit="1" customWidth="1"/>
    <col min="17" max="17" width="9.5703125" style="95" customWidth="1"/>
    <col min="18" max="19" width="9.140625" style="95" bestFit="1" customWidth="1"/>
    <col min="20" max="21" width="8.5703125" style="95" bestFit="1" customWidth="1"/>
    <col min="22" max="23" width="9.140625" style="95"/>
    <col min="24" max="24" width="9.42578125" style="95" customWidth="1"/>
    <col min="25" max="25" width="9.140625" style="95"/>
    <col min="26" max="26" width="9.140625" style="100"/>
    <col min="27" max="27" width="9.140625" style="95"/>
    <col min="28" max="28" width="8.5703125" style="95" bestFit="1" customWidth="1"/>
    <col min="29" max="37" width="9.140625" style="95"/>
    <col min="38" max="38" width="9.140625" style="95" bestFit="1" customWidth="1"/>
    <col min="39" max="41" width="9.140625" style="95"/>
    <col min="42" max="42" width="8.5703125" style="95" bestFit="1" customWidth="1"/>
    <col min="43" max="44" width="9.140625" style="95"/>
    <col min="45" max="45" width="8.5703125" style="95" bestFit="1" customWidth="1"/>
    <col min="46" max="46" width="9.140625" style="95"/>
    <col min="47" max="47" width="8.5703125" style="95" bestFit="1" customWidth="1"/>
    <col min="48" max="16384" width="9.140625" style="95"/>
  </cols>
  <sheetData>
    <row r="1" spans="1:53" s="86" customFormat="1" x14ac:dyDescent="0.2">
      <c r="A1" s="120" t="s">
        <v>62</v>
      </c>
      <c r="Z1" s="87"/>
    </row>
    <row r="2" spans="1:53" s="90" customFormat="1" x14ac:dyDescent="0.2">
      <c r="A2" s="88"/>
      <c r="B2" s="88"/>
      <c r="C2" s="88">
        <v>1990</v>
      </c>
      <c r="D2" s="88">
        <v>1991</v>
      </c>
      <c r="E2" s="88">
        <v>1992</v>
      </c>
      <c r="F2" s="88">
        <v>1993</v>
      </c>
      <c r="G2" s="88">
        <v>1994</v>
      </c>
      <c r="H2" s="88">
        <v>1995</v>
      </c>
      <c r="I2" s="88">
        <v>1996</v>
      </c>
      <c r="J2" s="88">
        <v>1997</v>
      </c>
      <c r="K2" s="88">
        <v>1998</v>
      </c>
      <c r="L2" s="88">
        <v>1999</v>
      </c>
      <c r="M2" s="88">
        <v>2000</v>
      </c>
      <c r="N2" s="88">
        <v>2001</v>
      </c>
      <c r="O2" s="88">
        <v>2002</v>
      </c>
      <c r="P2" s="88">
        <v>2003</v>
      </c>
      <c r="Q2" s="88">
        <v>2004</v>
      </c>
      <c r="R2" s="88">
        <v>2005</v>
      </c>
      <c r="S2" s="88">
        <v>2006</v>
      </c>
      <c r="T2" s="88">
        <v>2007</v>
      </c>
      <c r="U2" s="88">
        <v>2008</v>
      </c>
      <c r="V2" s="88">
        <v>2009</v>
      </c>
      <c r="W2" s="88">
        <v>2010</v>
      </c>
      <c r="X2" s="88">
        <v>2011</v>
      </c>
      <c r="Y2" s="88">
        <v>2012</v>
      </c>
      <c r="Z2" s="89">
        <v>2013</v>
      </c>
      <c r="AA2" s="88">
        <v>2014</v>
      </c>
      <c r="AB2" s="88">
        <v>2015</v>
      </c>
      <c r="AC2" s="88">
        <v>2016</v>
      </c>
      <c r="AD2" s="88">
        <v>2017</v>
      </c>
      <c r="AE2" s="88">
        <v>2018</v>
      </c>
      <c r="AF2" s="88">
        <v>2019</v>
      </c>
      <c r="AG2" s="88">
        <v>2020</v>
      </c>
      <c r="AH2" s="88">
        <v>2021</v>
      </c>
      <c r="AI2" s="88">
        <v>2022</v>
      </c>
      <c r="AJ2" s="88">
        <v>2023</v>
      </c>
      <c r="AK2" s="88">
        <v>2024</v>
      </c>
      <c r="AL2" s="88">
        <v>2025</v>
      </c>
      <c r="AM2" s="88">
        <v>2026</v>
      </c>
      <c r="AN2" s="88">
        <v>2027</v>
      </c>
      <c r="AO2" s="88">
        <v>2028</v>
      </c>
      <c r="AP2" s="88">
        <v>2029</v>
      </c>
      <c r="AQ2" s="88">
        <v>2030</v>
      </c>
      <c r="AR2" s="88">
        <v>2031</v>
      </c>
      <c r="AS2" s="88">
        <v>2032</v>
      </c>
      <c r="AT2" s="88">
        <v>2033</v>
      </c>
      <c r="AU2" s="88">
        <v>2034</v>
      </c>
      <c r="AV2" s="88">
        <v>2035</v>
      </c>
      <c r="AW2" s="88">
        <v>2036</v>
      </c>
      <c r="AX2" s="88">
        <v>2037</v>
      </c>
      <c r="AY2" s="88">
        <v>2038</v>
      </c>
      <c r="AZ2" s="88">
        <v>2039</v>
      </c>
      <c r="BA2" s="88">
        <v>2040</v>
      </c>
    </row>
    <row r="3" spans="1:53" s="86" customFormat="1" x14ac:dyDescent="0.2">
      <c r="A3" s="91" t="s">
        <v>1</v>
      </c>
      <c r="B3" s="96" t="s">
        <v>2</v>
      </c>
      <c r="C3" s="93">
        <v>584.62782107023997</v>
      </c>
      <c r="D3" s="93">
        <v>920.53511925032001</v>
      </c>
      <c r="E3" s="93">
        <v>1311.11415615388</v>
      </c>
      <c r="F3" s="93">
        <v>2930.8860465858302</v>
      </c>
      <c r="G3" s="93">
        <v>6019.0029721538795</v>
      </c>
      <c r="H3" s="93">
        <v>11354.60366886026</v>
      </c>
      <c r="I3" s="93">
        <v>14523.17222693232</v>
      </c>
      <c r="J3" s="93">
        <v>13844.872170563329</v>
      </c>
      <c r="K3" s="93">
        <v>15238.12490311335</v>
      </c>
      <c r="L3" s="93">
        <v>15328.36769602512</v>
      </c>
      <c r="M3" s="93">
        <v>14620.562840061639</v>
      </c>
      <c r="N3" s="93">
        <v>15502.378204452089</v>
      </c>
      <c r="O3" s="93">
        <v>15065.559106322389</v>
      </c>
      <c r="P3" s="93">
        <v>14323.02761246708</v>
      </c>
      <c r="Q3" s="93">
        <v>14001.589836711761</v>
      </c>
      <c r="R3" s="93">
        <v>12358.63594088325</v>
      </c>
      <c r="S3" s="93">
        <v>11441.81016593791</v>
      </c>
      <c r="T3" s="93">
        <v>9519.7173939796594</v>
      </c>
      <c r="U3" s="93">
        <v>10034.39569817237</v>
      </c>
      <c r="V3" s="93">
        <v>8758.7290600058495</v>
      </c>
      <c r="W3" s="93">
        <v>10922.14745175729</v>
      </c>
      <c r="X3" s="93">
        <v>9140.9008685191602</v>
      </c>
      <c r="Y3" s="93">
        <v>6305.1889934658702</v>
      </c>
      <c r="Z3" s="93">
        <v>5547.5629359576906</v>
      </c>
      <c r="AA3" s="93">
        <v>3969.24259437717</v>
      </c>
      <c r="AB3" s="93">
        <v>3360.1461714720904</v>
      </c>
      <c r="AC3" s="93">
        <v>3874.1855992103901</v>
      </c>
      <c r="AD3" s="93">
        <v>3963.40477379612</v>
      </c>
      <c r="AE3" s="93">
        <v>4365.7109114549603</v>
      </c>
      <c r="AF3" s="93">
        <v>4484.01529727454</v>
      </c>
      <c r="AG3" s="53">
        <v>4955.6417396008137</v>
      </c>
      <c r="AH3" s="53">
        <v>5577.3842623417704</v>
      </c>
      <c r="AI3" s="53">
        <v>5096.0768076977447</v>
      </c>
      <c r="AJ3" s="53">
        <v>4680.7476862668555</v>
      </c>
      <c r="AK3" s="53">
        <v>4325.216213541089</v>
      </c>
      <c r="AL3" s="53">
        <v>4091.9202471689505</v>
      </c>
      <c r="AM3" s="53">
        <v>3930.4770886496844</v>
      </c>
      <c r="AN3" s="53">
        <v>3697.2289338892519</v>
      </c>
      <c r="AO3" s="53">
        <v>3529.4765213021551</v>
      </c>
      <c r="AP3" s="53">
        <v>3411.7640414100138</v>
      </c>
      <c r="AQ3" s="53">
        <v>3281.2068475764045</v>
      </c>
      <c r="AR3" s="53">
        <v>3283.3733470535149</v>
      </c>
      <c r="AS3" s="53">
        <v>2599.7523946836841</v>
      </c>
      <c r="AT3" s="53">
        <v>761.05651389593231</v>
      </c>
      <c r="AU3" s="53">
        <v>746.2220404281079</v>
      </c>
      <c r="AV3" s="53">
        <v>783.96932328052935</v>
      </c>
      <c r="AW3" s="53">
        <v>828.91188576083164</v>
      </c>
      <c r="AX3" s="53">
        <v>906.73568118227263</v>
      </c>
      <c r="AY3" s="53">
        <v>964.13406342528037</v>
      </c>
      <c r="AZ3" s="53">
        <v>1029.4589234100595</v>
      </c>
      <c r="BA3" s="53">
        <v>1136.2083872989851</v>
      </c>
    </row>
    <row r="4" spans="1:53" s="86" customFormat="1" x14ac:dyDescent="0.2">
      <c r="A4" s="91" t="s">
        <v>3</v>
      </c>
      <c r="B4" s="96" t="s">
        <v>4</v>
      </c>
      <c r="C4" s="93">
        <v>17.905715199999999</v>
      </c>
      <c r="D4" s="93">
        <v>20.64644487</v>
      </c>
      <c r="E4" s="93">
        <v>25.606808560000001</v>
      </c>
      <c r="F4" s="93">
        <v>27.301623191019999</v>
      </c>
      <c r="G4" s="93">
        <v>28.174609</v>
      </c>
      <c r="H4" s="93">
        <v>29.55702011</v>
      </c>
      <c r="I4" s="93">
        <v>30.058128651650001</v>
      </c>
      <c r="J4" s="93">
        <v>23.555564433849998</v>
      </c>
      <c r="K4" s="93">
        <v>20.255671499999998</v>
      </c>
      <c r="L4" s="93">
        <v>20.8494159</v>
      </c>
      <c r="M4" s="93">
        <v>21.205416100000001</v>
      </c>
      <c r="N4" s="93">
        <v>21.797469900000003</v>
      </c>
      <c r="O4" s="93">
        <v>21.0035691</v>
      </c>
      <c r="P4" s="93">
        <v>21.154184143999998</v>
      </c>
      <c r="Q4" s="93">
        <v>20.843428455999998</v>
      </c>
      <c r="R4" s="93">
        <v>18.823003388</v>
      </c>
      <c r="S4" s="93">
        <v>19.575699192000002</v>
      </c>
      <c r="T4" s="93">
        <v>20.023938940000001</v>
      </c>
      <c r="U4" s="93">
        <v>18.041970572</v>
      </c>
      <c r="V4" s="93">
        <v>18.523840872000001</v>
      </c>
      <c r="W4" s="93">
        <v>16.734819873999999</v>
      </c>
      <c r="X4" s="93">
        <v>16.309499293000002</v>
      </c>
      <c r="Y4" s="93">
        <v>18.492270798</v>
      </c>
      <c r="Z4" s="93">
        <v>17.977725299999999</v>
      </c>
      <c r="AA4" s="93">
        <v>18.080900852580001</v>
      </c>
      <c r="AB4" s="93">
        <v>19.475057293840003</v>
      </c>
      <c r="AC4" s="93">
        <v>17.399722046819999</v>
      </c>
      <c r="AD4" s="93">
        <v>18.235827324739997</v>
      </c>
      <c r="AE4" s="93">
        <v>18.006955705900001</v>
      </c>
      <c r="AF4" s="93">
        <v>18.644796065599998</v>
      </c>
      <c r="AG4" s="53">
        <v>16.036159754899998</v>
      </c>
      <c r="AH4" s="53">
        <v>16.036159754899998</v>
      </c>
      <c r="AI4" s="53">
        <v>16.036159754899998</v>
      </c>
      <c r="AJ4" s="53">
        <v>16.036159754899998</v>
      </c>
      <c r="AK4" s="53">
        <v>16.036159754899998</v>
      </c>
      <c r="AL4" s="53">
        <v>16.036159754899998</v>
      </c>
      <c r="AM4" s="53">
        <v>16.036159754899998</v>
      </c>
      <c r="AN4" s="53">
        <v>16.036159754899998</v>
      </c>
      <c r="AO4" s="53">
        <v>16.036159754899998</v>
      </c>
      <c r="AP4" s="53">
        <v>16.036159754899998</v>
      </c>
      <c r="AQ4" s="53">
        <v>16.036159754899998</v>
      </c>
      <c r="AR4" s="53">
        <v>16.036159754899998</v>
      </c>
      <c r="AS4" s="53">
        <v>16.036159754899998</v>
      </c>
      <c r="AT4" s="53">
        <v>16.036159754899998</v>
      </c>
      <c r="AU4" s="53">
        <v>16.036159754899998</v>
      </c>
      <c r="AV4" s="53">
        <v>16.036159754899998</v>
      </c>
      <c r="AW4" s="53">
        <v>16.036159754899998</v>
      </c>
      <c r="AX4" s="53">
        <v>16.036159754899998</v>
      </c>
      <c r="AY4" s="53">
        <v>16.036159754899998</v>
      </c>
      <c r="AZ4" s="53">
        <v>16.036159754899998</v>
      </c>
      <c r="BA4" s="53">
        <v>16.036159754899998</v>
      </c>
    </row>
    <row r="5" spans="1:53" s="86" customFormat="1" ht="13.7" customHeight="1" x14ac:dyDescent="0.2">
      <c r="A5" s="91" t="s">
        <v>5</v>
      </c>
      <c r="B5" s="96" t="s">
        <v>6</v>
      </c>
      <c r="C5" s="93">
        <v>16.119883420500003</v>
      </c>
      <c r="D5" s="93">
        <v>16.495215278700002</v>
      </c>
      <c r="E5" s="93">
        <v>18.901784480099998</v>
      </c>
      <c r="F5" s="93">
        <v>19.10031604437</v>
      </c>
      <c r="G5" s="93">
        <v>20.976739402570001</v>
      </c>
      <c r="H5" s="93">
        <v>19.549044159960001</v>
      </c>
      <c r="I5" s="93">
        <v>23.026097236120002</v>
      </c>
      <c r="J5" s="93">
        <v>30.00960156256</v>
      </c>
      <c r="K5" s="93">
        <v>33.274292654340002</v>
      </c>
      <c r="L5" s="93">
        <v>36.14379254544</v>
      </c>
      <c r="M5" s="93">
        <v>38.146649903529998</v>
      </c>
      <c r="N5" s="93">
        <v>37.32183505287</v>
      </c>
      <c r="O5" s="93">
        <v>42.644435084930002</v>
      </c>
      <c r="P5" s="93">
        <v>42.650251776099999</v>
      </c>
      <c r="Q5" s="93">
        <v>46.589222636379994</v>
      </c>
      <c r="R5" s="93">
        <v>47.73042300817</v>
      </c>
      <c r="S5" s="93">
        <v>48.818945722069998</v>
      </c>
      <c r="T5" s="93">
        <v>48.41250973799</v>
      </c>
      <c r="U5" s="93">
        <v>49.619403880839997</v>
      </c>
      <c r="V5" s="93">
        <v>46.590837519830004</v>
      </c>
      <c r="W5" s="93">
        <v>45.907110827059995</v>
      </c>
      <c r="X5" s="93">
        <v>44.211616807890003</v>
      </c>
      <c r="Y5" s="93">
        <v>44.043135520329997</v>
      </c>
      <c r="Z5" s="93">
        <v>42.349548267630006</v>
      </c>
      <c r="AA5" s="93">
        <v>40.368398743359997</v>
      </c>
      <c r="AB5" s="93">
        <v>42.285107239289999</v>
      </c>
      <c r="AC5" s="93">
        <v>39.071094629599997</v>
      </c>
      <c r="AD5" s="93">
        <v>40.147979219580002</v>
      </c>
      <c r="AE5" s="93">
        <v>37.080626688980004</v>
      </c>
      <c r="AF5" s="93">
        <v>35.696934165050003</v>
      </c>
      <c r="AG5" s="53">
        <v>30.124000911642387</v>
      </c>
      <c r="AH5" s="53">
        <v>31.107386112620286</v>
      </c>
      <c r="AI5" s="53">
        <v>39.24846607808464</v>
      </c>
      <c r="AJ5" s="53">
        <v>36.405442753207254</v>
      </c>
      <c r="AK5" s="53">
        <v>34.484040446584217</v>
      </c>
      <c r="AL5" s="53">
        <v>32.213314069081157</v>
      </c>
      <c r="AM5" s="53">
        <v>33.310191957206918</v>
      </c>
      <c r="AN5" s="53">
        <v>33.956098400546821</v>
      </c>
      <c r="AO5" s="53">
        <v>35.077241312243181</v>
      </c>
      <c r="AP5" s="53">
        <v>35.044901289630999</v>
      </c>
      <c r="AQ5" s="53">
        <v>35.121430668411556</v>
      </c>
      <c r="AR5" s="53">
        <v>34.368142008728341</v>
      </c>
      <c r="AS5" s="53">
        <v>34.287572007138017</v>
      </c>
      <c r="AT5" s="53">
        <v>33.766740353465693</v>
      </c>
      <c r="AU5" s="53">
        <v>34.501865344911778</v>
      </c>
      <c r="AV5" s="53">
        <v>34.077973781607021</v>
      </c>
      <c r="AW5" s="53">
        <v>33.59554224271632</v>
      </c>
      <c r="AX5" s="53">
        <v>33.005148442549228</v>
      </c>
      <c r="AY5" s="53">
        <v>32.372228776969642</v>
      </c>
      <c r="AZ5" s="53">
        <v>31.8502952809493</v>
      </c>
      <c r="BA5" s="53">
        <v>31.479597374930112</v>
      </c>
    </row>
    <row r="6" spans="1:53" s="87" customFormat="1" x14ac:dyDescent="0.2">
      <c r="A6" s="106"/>
      <c r="B6" s="121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</row>
    <row r="7" spans="1:53" s="86" customFormat="1" x14ac:dyDescent="0.2">
      <c r="A7" s="91" t="s">
        <v>7</v>
      </c>
      <c r="B7" s="96" t="s">
        <v>8</v>
      </c>
      <c r="C7" s="93">
        <v>273.52644602121001</v>
      </c>
      <c r="D7" s="93">
        <v>290.59659913337998</v>
      </c>
      <c r="E7" s="93">
        <v>273.02710696797999</v>
      </c>
      <c r="F7" s="93">
        <v>281.73542843332001</v>
      </c>
      <c r="G7" s="93">
        <v>283.08407246354</v>
      </c>
      <c r="H7" s="93">
        <v>346.40771405528994</v>
      </c>
      <c r="I7" s="93">
        <v>715.20252527344996</v>
      </c>
      <c r="J7" s="93">
        <v>720.09184645698008</v>
      </c>
      <c r="K7" s="93">
        <v>821.37026335326004</v>
      </c>
      <c r="L7" s="93">
        <v>805.94467885965003</v>
      </c>
      <c r="M7" s="93">
        <v>1019.8869869889701</v>
      </c>
      <c r="N7" s="93">
        <v>1077.25193685965</v>
      </c>
      <c r="O7" s="93">
        <v>978.70110970433007</v>
      </c>
      <c r="P7" s="93">
        <v>949.82730396309</v>
      </c>
      <c r="Q7" s="93">
        <v>959.20165854385004</v>
      </c>
      <c r="R7" s="93">
        <v>817.85725280335998</v>
      </c>
      <c r="S7" s="93">
        <v>675.96143670112997</v>
      </c>
      <c r="T7" s="93">
        <v>464.75921682804005</v>
      </c>
      <c r="U7" s="93">
        <v>506.97919659031999</v>
      </c>
      <c r="V7" s="93">
        <v>467.3646970822</v>
      </c>
      <c r="W7" s="93">
        <v>527.60403265286993</v>
      </c>
      <c r="X7" s="93">
        <v>487.91537799526003</v>
      </c>
      <c r="Y7" s="93">
        <v>333.82333221445003</v>
      </c>
      <c r="Z7" s="93">
        <v>313.45450125505999</v>
      </c>
      <c r="AA7" s="93">
        <v>359.77160639106</v>
      </c>
      <c r="AB7" s="93">
        <v>511.59486115424005</v>
      </c>
      <c r="AC7" s="93">
        <v>540.07323233971999</v>
      </c>
      <c r="AD7" s="93">
        <v>691.00570644690004</v>
      </c>
      <c r="AE7" s="93">
        <v>889.41898949614006</v>
      </c>
      <c r="AF7" s="93">
        <v>981.03911029269</v>
      </c>
      <c r="AG7" s="53">
        <v>279.41567575034458</v>
      </c>
      <c r="AH7" s="53">
        <v>274.82923534663576</v>
      </c>
      <c r="AI7" s="53">
        <v>273.58605865519638</v>
      </c>
      <c r="AJ7" s="53">
        <v>272.34031182340578</v>
      </c>
      <c r="AK7" s="53">
        <v>271.08788302755721</v>
      </c>
      <c r="AL7" s="53">
        <v>269.83778072249561</v>
      </c>
      <c r="AM7" s="53">
        <v>270.34490212408565</v>
      </c>
      <c r="AN7" s="53">
        <v>270.85290719284711</v>
      </c>
      <c r="AO7" s="53">
        <v>271.36048849320775</v>
      </c>
      <c r="AP7" s="53">
        <v>271.86689911119146</v>
      </c>
      <c r="AQ7" s="53">
        <v>272.36891519863167</v>
      </c>
      <c r="AR7" s="53">
        <v>270.60559252903136</v>
      </c>
      <c r="AS7" s="53">
        <v>268.85140416233918</v>
      </c>
      <c r="AT7" s="53">
        <v>267.1179311301741</v>
      </c>
      <c r="AU7" s="53">
        <v>265.06224105832786</v>
      </c>
      <c r="AV7" s="53">
        <v>263.30308858999751</v>
      </c>
      <c r="AW7" s="53">
        <v>262.0888265383137</v>
      </c>
      <c r="AX7" s="53">
        <v>260.87467479393615</v>
      </c>
      <c r="AY7" s="53">
        <v>259.66052925150626</v>
      </c>
      <c r="AZ7" s="53">
        <v>258.44638865561814</v>
      </c>
      <c r="BA7" s="53">
        <v>257.23219770698904</v>
      </c>
    </row>
    <row r="8" spans="1:53" s="86" customFormat="1" ht="13.35" customHeight="1" x14ac:dyDescent="0.2">
      <c r="A8" s="97" t="s">
        <v>178</v>
      </c>
      <c r="B8" s="97" t="s">
        <v>9</v>
      </c>
      <c r="C8" s="93">
        <v>59.156170294840003</v>
      </c>
      <c r="D8" s="93">
        <v>57.753700502369995</v>
      </c>
      <c r="E8" s="93">
        <v>55.901091989400001</v>
      </c>
      <c r="F8" s="93">
        <v>54.01608734162</v>
      </c>
      <c r="G8" s="93">
        <v>52.358095003660004</v>
      </c>
      <c r="H8" s="93">
        <v>51.145643667169999</v>
      </c>
      <c r="I8" s="93">
        <v>50.310763559009999</v>
      </c>
      <c r="J8" s="93">
        <v>49.727718426480003</v>
      </c>
      <c r="K8" s="93">
        <v>49.367864803789999</v>
      </c>
      <c r="L8" s="93">
        <v>48.514723501200002</v>
      </c>
      <c r="M8" s="93">
        <v>47.28997874001</v>
      </c>
      <c r="N8" s="93">
        <v>46.126249181070001</v>
      </c>
      <c r="O8" s="93">
        <v>44.849056296070003</v>
      </c>
      <c r="P8" s="93">
        <v>43.580182553279997</v>
      </c>
      <c r="Q8" s="93">
        <v>42.24523192641</v>
      </c>
      <c r="R8" s="93">
        <v>41.155489344359999</v>
      </c>
      <c r="S8" s="93">
        <v>40.626270841280004</v>
      </c>
      <c r="T8" s="93">
        <v>40.152364760849999</v>
      </c>
      <c r="U8" s="93">
        <v>38.788609944979996</v>
      </c>
      <c r="V8" s="93">
        <v>28.606298694949999</v>
      </c>
      <c r="W8" s="93">
        <v>34.88523392031</v>
      </c>
      <c r="X8" s="93">
        <v>32.552015405140004</v>
      </c>
      <c r="Y8" s="93">
        <v>30.413730669939998</v>
      </c>
      <c r="Z8" s="93">
        <v>28.378710401159999</v>
      </c>
      <c r="AA8" s="93">
        <v>26.144173218139997</v>
      </c>
      <c r="AB8" s="93">
        <v>24.866352719050003</v>
      </c>
      <c r="AC8" s="93">
        <v>23.432846111449997</v>
      </c>
      <c r="AD8" s="93">
        <v>21.783354289210003</v>
      </c>
      <c r="AE8" s="93">
        <v>20.8923953131</v>
      </c>
      <c r="AF8" s="93">
        <v>19.38233539726</v>
      </c>
      <c r="AG8" s="53">
        <v>11.28712102321041</v>
      </c>
      <c r="AH8" s="53">
        <v>10.379114976909097</v>
      </c>
      <c r="AI8" s="53">
        <v>9.9148491476523137</v>
      </c>
      <c r="AJ8" s="53">
        <v>9.519056031614511</v>
      </c>
      <c r="AK8" s="53">
        <v>9.1633164090073649</v>
      </c>
      <c r="AL8" s="53">
        <v>8.9347237179456993</v>
      </c>
      <c r="AM8" s="53">
        <v>8.6278758706237078</v>
      </c>
      <c r="AN8" s="53">
        <v>8.3227872470700994</v>
      </c>
      <c r="AO8" s="53">
        <v>8.0258314562542949</v>
      </c>
      <c r="AP8" s="53">
        <v>7.8147548005236747</v>
      </c>
      <c r="AQ8" s="53">
        <v>7.643440387125267</v>
      </c>
      <c r="AR8" s="53">
        <v>7.6166242215346065</v>
      </c>
      <c r="AS8" s="53">
        <v>7.5882447803554882</v>
      </c>
      <c r="AT8" s="53">
        <v>7.5666216894561753</v>
      </c>
      <c r="AU8" s="53">
        <v>7.5554407459498893</v>
      </c>
      <c r="AV8" s="53">
        <v>7.5448214733601278</v>
      </c>
      <c r="AW8" s="53">
        <v>7.5426582184013222</v>
      </c>
      <c r="AX8" s="53">
        <v>7.5406774869156434</v>
      </c>
      <c r="AY8" s="53">
        <v>7.5385179492825829</v>
      </c>
      <c r="AZ8" s="53">
        <v>7.5363491683008483</v>
      </c>
      <c r="BA8" s="53">
        <v>7.5341260909215944</v>
      </c>
    </row>
    <row r="9" spans="1:53" s="87" customFormat="1" ht="13.35" customHeight="1" x14ac:dyDescent="0.2">
      <c r="A9" s="106"/>
      <c r="B9" s="121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</row>
    <row r="10" spans="1:53" ht="13.35" customHeight="1" x14ac:dyDescent="0.2">
      <c r="A10" s="97" t="s">
        <v>10</v>
      </c>
      <c r="B10" s="97" t="s">
        <v>191</v>
      </c>
      <c r="C10" s="93">
        <v>2.5475308153999996</v>
      </c>
      <c r="D10" s="93">
        <v>2.4292483366600002</v>
      </c>
      <c r="E10" s="93">
        <v>2.0549558642500001</v>
      </c>
      <c r="F10" s="93">
        <v>2.09262941257</v>
      </c>
      <c r="G10" s="93">
        <v>2.3229301852100002</v>
      </c>
      <c r="H10" s="93">
        <v>2.4593073514300001</v>
      </c>
      <c r="I10" s="93">
        <v>2.3800906579799999</v>
      </c>
      <c r="J10" s="93">
        <v>2.4103373160300001</v>
      </c>
      <c r="K10" s="93">
        <v>2.22540180296</v>
      </c>
      <c r="L10" s="93">
        <v>2.2600659320000003</v>
      </c>
      <c r="M10" s="93">
        <v>1.9741615596499997</v>
      </c>
      <c r="N10" s="93">
        <v>1.9543774297599998</v>
      </c>
      <c r="O10" s="93">
        <v>1.62321661174</v>
      </c>
      <c r="P10" s="93">
        <v>1.4753255835900001</v>
      </c>
      <c r="Q10" s="93">
        <v>1.5576585009200001</v>
      </c>
      <c r="R10" s="93">
        <v>1.9347061984</v>
      </c>
      <c r="S10" s="93">
        <v>1.8902422491100002</v>
      </c>
      <c r="T10" s="93">
        <v>2.0392895932900004</v>
      </c>
      <c r="U10" s="93">
        <v>2.1723823919399998</v>
      </c>
      <c r="V10" s="93">
        <v>2.05508738232</v>
      </c>
      <c r="W10" s="93">
        <v>1.78466362379</v>
      </c>
      <c r="X10" s="93">
        <v>1.37969850329</v>
      </c>
      <c r="Y10" s="93">
        <v>1.42232583097</v>
      </c>
      <c r="Z10" s="93">
        <v>1.5766320231299999</v>
      </c>
      <c r="AA10" s="93">
        <v>1.3183888528099998</v>
      </c>
      <c r="AB10" s="93">
        <v>1.2151947349300001</v>
      </c>
      <c r="AC10" s="93">
        <v>1.3353944578099999</v>
      </c>
      <c r="AD10" s="93">
        <v>1.2125053649799999</v>
      </c>
      <c r="AE10" s="93">
        <v>1.36495411319</v>
      </c>
      <c r="AF10" s="93">
        <v>1.2587087699200001</v>
      </c>
      <c r="AG10" s="53">
        <v>1.8565249583129328</v>
      </c>
      <c r="AH10" s="53">
        <v>1.8779284907286566</v>
      </c>
      <c r="AI10" s="53">
        <v>1.8984349051558254</v>
      </c>
      <c r="AJ10" s="53">
        <v>1.9186021915619236</v>
      </c>
      <c r="AK10" s="53">
        <v>1.9387883580182865</v>
      </c>
      <c r="AL10" s="53">
        <v>1.9585577844755768</v>
      </c>
      <c r="AM10" s="53">
        <v>1.9825267945639857</v>
      </c>
      <c r="AN10" s="53">
        <v>2.0071273521852522</v>
      </c>
      <c r="AO10" s="53">
        <v>2.031679844475657</v>
      </c>
      <c r="AP10" s="53">
        <v>2.0563632824810014</v>
      </c>
      <c r="AQ10" s="53">
        <v>2.082002423939298</v>
      </c>
      <c r="AR10" s="53">
        <v>2.089766182182963</v>
      </c>
      <c r="AS10" s="53">
        <v>2.0973391871792435</v>
      </c>
      <c r="AT10" s="53">
        <v>2.1047214205113232</v>
      </c>
      <c r="AU10" s="53">
        <v>2.1119352048915312</v>
      </c>
      <c r="AV10" s="53">
        <v>2.1200630656626158</v>
      </c>
      <c r="AW10" s="53">
        <v>2.127129731174521</v>
      </c>
      <c r="AX10" s="53">
        <v>2.1345228611511544</v>
      </c>
      <c r="AY10" s="53">
        <v>2.1417044165490386</v>
      </c>
      <c r="AZ10" s="53">
        <v>2.1487789662096852</v>
      </c>
      <c r="BA10" s="53">
        <v>2.1566295634649713</v>
      </c>
    </row>
    <row r="11" spans="1:53" ht="13.35" customHeight="1" x14ac:dyDescent="0.2">
      <c r="A11" s="97" t="s">
        <v>136</v>
      </c>
      <c r="B11" s="97" t="s">
        <v>141</v>
      </c>
      <c r="C11" s="93">
        <v>2557.3563384692297</v>
      </c>
      <c r="D11" s="93">
        <v>2665.4339755268002</v>
      </c>
      <c r="E11" s="93">
        <v>2674.2330718809599</v>
      </c>
      <c r="F11" s="93">
        <v>2620.2958677801198</v>
      </c>
      <c r="G11" s="93">
        <v>2521.1545553841402</v>
      </c>
      <c r="H11" s="93">
        <v>2349.3471837654802</v>
      </c>
      <c r="I11" s="93">
        <v>2182.6703176036299</v>
      </c>
      <c r="J11" s="93">
        <v>2049.2867362070001</v>
      </c>
      <c r="K11" s="93">
        <v>1898.1489020284198</v>
      </c>
      <c r="L11" s="93">
        <v>1720.1803653961001</v>
      </c>
      <c r="M11" s="93">
        <v>1566.3540676449502</v>
      </c>
      <c r="N11" s="93">
        <v>1422.4036646392499</v>
      </c>
      <c r="O11" s="93">
        <v>1304.98109770784</v>
      </c>
      <c r="P11" s="93">
        <v>1194.3046934077399</v>
      </c>
      <c r="Q11" s="93">
        <v>1056.9519356185299</v>
      </c>
      <c r="R11" s="93">
        <v>915.49236765672003</v>
      </c>
      <c r="S11" s="93">
        <v>794.70875654392</v>
      </c>
      <c r="T11" s="93">
        <v>706.32567318402994</v>
      </c>
      <c r="U11" s="93">
        <v>608.68244015752009</v>
      </c>
      <c r="V11" s="93">
        <v>538.02288827560994</v>
      </c>
      <c r="W11" s="93">
        <v>486.1858251287</v>
      </c>
      <c r="X11" s="93">
        <v>415.48794082587</v>
      </c>
      <c r="Y11" s="93">
        <v>365.87289650401999</v>
      </c>
      <c r="Z11" s="93">
        <v>328.69308590347998</v>
      </c>
      <c r="AA11" s="93">
        <v>300.74234385595997</v>
      </c>
      <c r="AB11" s="93">
        <v>280.47533924286</v>
      </c>
      <c r="AC11" s="93">
        <v>259.4757571966</v>
      </c>
      <c r="AD11" s="93">
        <v>245.04128234287001</v>
      </c>
      <c r="AE11" s="93">
        <v>231.47901585728999</v>
      </c>
      <c r="AF11" s="93">
        <v>221.87366589914001</v>
      </c>
      <c r="AG11" s="53">
        <v>219.14996031953885</v>
      </c>
      <c r="AH11" s="53">
        <v>211.09681441666075</v>
      </c>
      <c r="AI11" s="53">
        <v>206.17004051874005</v>
      </c>
      <c r="AJ11" s="53">
        <v>201.74896781157926</v>
      </c>
      <c r="AK11" s="53">
        <v>197.79070549974708</v>
      </c>
      <c r="AL11" s="53">
        <v>194.35239573693238</v>
      </c>
      <c r="AM11" s="53">
        <v>191.13716043440479</v>
      </c>
      <c r="AN11" s="53">
        <v>188.39843401769522</v>
      </c>
      <c r="AO11" s="53">
        <v>185.61830756162755</v>
      </c>
      <c r="AP11" s="53">
        <v>182.63765900678575</v>
      </c>
      <c r="AQ11" s="53">
        <v>179.90764299181964</v>
      </c>
      <c r="AR11" s="53">
        <v>177.01410167691327</v>
      </c>
      <c r="AS11" s="53">
        <v>173.66796474988342</v>
      </c>
      <c r="AT11" s="53">
        <v>169.81631107201022</v>
      </c>
      <c r="AU11" s="53">
        <v>165.46372894236777</v>
      </c>
      <c r="AV11" s="53">
        <v>160.71370273428579</v>
      </c>
      <c r="AW11" s="53">
        <v>155.57496503935533</v>
      </c>
      <c r="AX11" s="53">
        <v>150.01131865436756</v>
      </c>
      <c r="AY11" s="53">
        <v>144.22677391082365</v>
      </c>
      <c r="AZ11" s="53">
        <v>138.33367781159598</v>
      </c>
      <c r="BA11" s="53">
        <v>132.38776984869673</v>
      </c>
    </row>
    <row r="12" spans="1:53" ht="13.35" customHeight="1" x14ac:dyDescent="0.2">
      <c r="A12" s="97" t="s">
        <v>137</v>
      </c>
      <c r="B12" s="97" t="s">
        <v>142</v>
      </c>
      <c r="C12" s="102">
        <v>198.27850716528002</v>
      </c>
      <c r="D12" s="102">
        <v>207.86038624907999</v>
      </c>
      <c r="E12" s="102">
        <v>215.00128405117999</v>
      </c>
      <c r="F12" s="102">
        <v>221.32971892163999</v>
      </c>
      <c r="G12" s="102">
        <v>229.13970371119001</v>
      </c>
      <c r="H12" s="102">
        <v>219.42196688985999</v>
      </c>
      <c r="I12" s="102">
        <v>204.03517504355</v>
      </c>
      <c r="J12" s="102">
        <v>191.18370863110002</v>
      </c>
      <c r="K12" s="102">
        <v>184.55062444209</v>
      </c>
      <c r="L12" s="102">
        <v>175.90266854910999</v>
      </c>
      <c r="M12" s="102">
        <v>163.78938203063001</v>
      </c>
      <c r="N12" s="102">
        <v>163.12118912024002</v>
      </c>
      <c r="O12" s="102">
        <v>147.51979543215</v>
      </c>
      <c r="P12" s="102">
        <v>133.43155310756001</v>
      </c>
      <c r="Q12" s="102">
        <v>124.21357919525001</v>
      </c>
      <c r="R12" s="102">
        <v>106.00695478985</v>
      </c>
      <c r="S12" s="102">
        <v>92.063411808279994</v>
      </c>
      <c r="T12" s="102">
        <v>75.32537022004</v>
      </c>
      <c r="U12" s="102">
        <v>64.698308818610002</v>
      </c>
      <c r="V12" s="102">
        <v>51.693237459990002</v>
      </c>
      <c r="W12" s="102">
        <v>45.000994631589997</v>
      </c>
      <c r="X12" s="102">
        <v>34.878782575599999</v>
      </c>
      <c r="Y12" s="102">
        <v>27.835512765980003</v>
      </c>
      <c r="Z12" s="102">
        <v>22.432972569450001</v>
      </c>
      <c r="AA12" s="102">
        <v>18.428938285120001</v>
      </c>
      <c r="AB12" s="102">
        <v>15.55397693195</v>
      </c>
      <c r="AC12" s="102">
        <v>13.060308594689999</v>
      </c>
      <c r="AD12" s="102">
        <v>11.089224246370001</v>
      </c>
      <c r="AE12" s="102">
        <v>9.1725383965300011</v>
      </c>
      <c r="AF12" s="102">
        <v>7.5712090132999998</v>
      </c>
      <c r="AG12" s="53">
        <v>8.3409046027654234</v>
      </c>
      <c r="AH12" s="53">
        <v>7.2655363020191652</v>
      </c>
      <c r="AI12" s="53">
        <v>6.4181654878837193</v>
      </c>
      <c r="AJ12" s="53">
        <v>5.7481801977477573</v>
      </c>
      <c r="AK12" s="53">
        <v>5.226548469193804</v>
      </c>
      <c r="AL12" s="53">
        <v>4.8131749104706216</v>
      </c>
      <c r="AM12" s="53">
        <v>4.4869876043141534</v>
      </c>
      <c r="AN12" s="53">
        <v>4.2198726217438933</v>
      </c>
      <c r="AO12" s="53">
        <v>4.0029332417219639</v>
      </c>
      <c r="AP12" s="53">
        <v>3.8152564094142152</v>
      </c>
      <c r="AQ12" s="53">
        <v>3.6510282587033425</v>
      </c>
      <c r="AR12" s="53">
        <v>3.5000206498764057</v>
      </c>
      <c r="AS12" s="53">
        <v>3.3586784357958726</v>
      </c>
      <c r="AT12" s="53">
        <v>3.2203366662044921</v>
      </c>
      <c r="AU12" s="53">
        <v>3.0856930611383317</v>
      </c>
      <c r="AV12" s="53">
        <v>2.9509738894532451</v>
      </c>
      <c r="AW12" s="53">
        <v>2.8186176092625903</v>
      </c>
      <c r="AX12" s="53">
        <v>2.6852402066261951</v>
      </c>
      <c r="AY12" s="53">
        <v>2.554268640784243</v>
      </c>
      <c r="AZ12" s="53">
        <v>2.423048739421958</v>
      </c>
      <c r="BA12" s="53">
        <v>2.2904037901268266</v>
      </c>
    </row>
    <row r="13" spans="1:53" ht="13.35" customHeight="1" x14ac:dyDescent="0.2">
      <c r="A13" s="97" t="s">
        <v>138</v>
      </c>
      <c r="B13" s="97" t="s">
        <v>143</v>
      </c>
      <c r="C13" s="102">
        <v>289.81448154748</v>
      </c>
      <c r="D13" s="102">
        <v>288.01093026389003</v>
      </c>
      <c r="E13" s="102">
        <v>280.63054676019999</v>
      </c>
      <c r="F13" s="102">
        <v>274.85498294698999</v>
      </c>
      <c r="G13" s="102">
        <v>298.91238701747005</v>
      </c>
      <c r="H13" s="102">
        <v>309.51885802765003</v>
      </c>
      <c r="I13" s="102">
        <v>320.74865937930002</v>
      </c>
      <c r="J13" s="102">
        <v>320.49603493266</v>
      </c>
      <c r="K13" s="102">
        <v>317.72818365854999</v>
      </c>
      <c r="L13" s="102">
        <v>319.57369486658001</v>
      </c>
      <c r="M13" s="102">
        <v>300.78396704658002</v>
      </c>
      <c r="N13" s="102">
        <v>301.03126104905999</v>
      </c>
      <c r="O13" s="102">
        <v>297.32987026039996</v>
      </c>
      <c r="P13" s="102">
        <v>316.55544846062003</v>
      </c>
      <c r="Q13" s="102">
        <v>327.13978416421003</v>
      </c>
      <c r="R13" s="102">
        <v>329.95967269582002</v>
      </c>
      <c r="S13" s="102">
        <v>332.85674041013004</v>
      </c>
      <c r="T13" s="102">
        <v>303.31094145142998</v>
      </c>
      <c r="U13" s="102">
        <v>231.61393743066998</v>
      </c>
      <c r="V13" s="102">
        <v>170.83769916109</v>
      </c>
      <c r="W13" s="102">
        <v>160.17310974112002</v>
      </c>
      <c r="X13" s="102">
        <v>134.14110372273998</v>
      </c>
      <c r="Y13" s="102">
        <v>103.07170431359999</v>
      </c>
      <c r="Z13" s="102">
        <v>83.866500653860001</v>
      </c>
      <c r="AA13" s="102">
        <v>75.487546861919995</v>
      </c>
      <c r="AB13" s="102">
        <v>66.354393257590004</v>
      </c>
      <c r="AC13" s="102">
        <v>59.697660898599999</v>
      </c>
      <c r="AD13" s="102">
        <v>55.2862477372</v>
      </c>
      <c r="AE13" s="102">
        <v>51.381036409769997</v>
      </c>
      <c r="AF13" s="102">
        <v>46.296338076829997</v>
      </c>
      <c r="AG13" s="53">
        <v>38.254045278799495</v>
      </c>
      <c r="AH13" s="53">
        <v>35.683889118175017</v>
      </c>
      <c r="AI13" s="53">
        <v>34.107298153317316</v>
      </c>
      <c r="AJ13" s="53">
        <v>33.403430032465678</v>
      </c>
      <c r="AK13" s="53">
        <v>33.20428344868494</v>
      </c>
      <c r="AL13" s="53">
        <v>33.236248508597193</v>
      </c>
      <c r="AM13" s="53">
        <v>33.495104477688372</v>
      </c>
      <c r="AN13" s="53">
        <v>33.885825841765751</v>
      </c>
      <c r="AO13" s="53">
        <v>34.394535083754363</v>
      </c>
      <c r="AP13" s="53">
        <v>34.985877432301336</v>
      </c>
      <c r="AQ13" s="53">
        <v>35.686032722028543</v>
      </c>
      <c r="AR13" s="53">
        <v>36.472347720229763</v>
      </c>
      <c r="AS13" s="53">
        <v>37.234984611560549</v>
      </c>
      <c r="AT13" s="53">
        <v>37.926743385111024</v>
      </c>
      <c r="AU13" s="53">
        <v>38.564336528123732</v>
      </c>
      <c r="AV13" s="53">
        <v>39.148359536466984</v>
      </c>
      <c r="AW13" s="53">
        <v>39.686095820224018</v>
      </c>
      <c r="AX13" s="53">
        <v>40.192234542468739</v>
      </c>
      <c r="AY13" s="53">
        <v>40.676544540882468</v>
      </c>
      <c r="AZ13" s="53">
        <v>41.14710636097611</v>
      </c>
      <c r="BA13" s="53">
        <v>41.542749210577696</v>
      </c>
    </row>
    <row r="14" spans="1:53" ht="13.35" customHeight="1" x14ac:dyDescent="0.2">
      <c r="A14" s="97" t="s">
        <v>139</v>
      </c>
      <c r="B14" s="97" t="s">
        <v>140</v>
      </c>
      <c r="C14" s="102">
        <v>88.636046815180009</v>
      </c>
      <c r="D14" s="102">
        <v>91.035433313590005</v>
      </c>
      <c r="E14" s="102">
        <v>94.853219184089994</v>
      </c>
      <c r="F14" s="102">
        <v>97.880520133100006</v>
      </c>
      <c r="G14" s="102">
        <v>101.44447869494</v>
      </c>
      <c r="H14" s="102">
        <v>107.99531401997001</v>
      </c>
      <c r="I14" s="102">
        <v>115.41379862223999</v>
      </c>
      <c r="J14" s="102">
        <v>129.38436516007999</v>
      </c>
      <c r="K14" s="102">
        <v>143.36481055388001</v>
      </c>
      <c r="L14" s="102">
        <v>142.84598621952</v>
      </c>
      <c r="M14" s="102">
        <v>140.0604567339</v>
      </c>
      <c r="N14" s="102">
        <v>124.77013171802</v>
      </c>
      <c r="O14" s="102">
        <v>125.43693047558</v>
      </c>
      <c r="P14" s="102">
        <v>123.41534382006</v>
      </c>
      <c r="Q14" s="102">
        <v>119.05014949487</v>
      </c>
      <c r="R14" s="102">
        <v>116.18730385891999</v>
      </c>
      <c r="S14" s="102">
        <v>115.84005428368999</v>
      </c>
      <c r="T14" s="102">
        <v>114.65750061356</v>
      </c>
      <c r="U14" s="102">
        <v>107.64610039941</v>
      </c>
      <c r="V14" s="102">
        <v>99.262581346830004</v>
      </c>
      <c r="W14" s="102">
        <v>94.490732465329998</v>
      </c>
      <c r="X14" s="102">
        <v>90.694770457450005</v>
      </c>
      <c r="Y14" s="102">
        <v>88.426600196300001</v>
      </c>
      <c r="Z14" s="102">
        <v>86.937520130310006</v>
      </c>
      <c r="AA14" s="102">
        <v>86.137974742880004</v>
      </c>
      <c r="AB14" s="102">
        <v>84.40545526631</v>
      </c>
      <c r="AC14" s="102">
        <v>81.516147668299993</v>
      </c>
      <c r="AD14" s="102">
        <v>79.797253166710007</v>
      </c>
      <c r="AE14" s="102">
        <v>77.776114982889993</v>
      </c>
      <c r="AF14" s="102">
        <v>74.864524805520006</v>
      </c>
      <c r="AG14" s="53">
        <v>52.410307009708653</v>
      </c>
      <c r="AH14" s="53">
        <v>51.324846159937259</v>
      </c>
      <c r="AI14" s="53">
        <v>50.558258906256441</v>
      </c>
      <c r="AJ14" s="53">
        <v>49.783164886267869</v>
      </c>
      <c r="AK14" s="53">
        <v>49.034619159241075</v>
      </c>
      <c r="AL14" s="53">
        <v>48.288329555405454</v>
      </c>
      <c r="AM14" s="53">
        <v>47.539556555413547</v>
      </c>
      <c r="AN14" s="53">
        <v>46.788528997638174</v>
      </c>
      <c r="AO14" s="53">
        <v>46.031503227118954</v>
      </c>
      <c r="AP14" s="53">
        <v>45.267202551660304</v>
      </c>
      <c r="AQ14" s="53">
        <v>44.500587684926778</v>
      </c>
      <c r="AR14" s="53">
        <v>43.738579378426138</v>
      </c>
      <c r="AS14" s="53">
        <v>42.977725220637851</v>
      </c>
      <c r="AT14" s="53">
        <v>42.216746537581756</v>
      </c>
      <c r="AU14" s="53">
        <v>41.455645226776575</v>
      </c>
      <c r="AV14" s="53">
        <v>40.710660195731151</v>
      </c>
      <c r="AW14" s="53">
        <v>39.968158131068598</v>
      </c>
      <c r="AX14" s="53">
        <v>39.233828232726481</v>
      </c>
      <c r="AY14" s="53">
        <v>38.50352837118799</v>
      </c>
      <c r="AZ14" s="53">
        <v>37.777632461654918</v>
      </c>
      <c r="BA14" s="53">
        <v>37.056604658194381</v>
      </c>
    </row>
    <row r="15" spans="1:53" ht="13.35" customHeight="1" x14ac:dyDescent="0.2">
      <c r="A15" s="97" t="s">
        <v>11</v>
      </c>
      <c r="B15" s="97" t="s">
        <v>12</v>
      </c>
      <c r="C15" s="93">
        <v>12.31626183469</v>
      </c>
      <c r="D15" s="93">
        <v>12.536900279659999</v>
      </c>
      <c r="E15" s="93">
        <v>13.25471175915</v>
      </c>
      <c r="F15" s="93">
        <v>13.75637402852</v>
      </c>
      <c r="G15" s="93">
        <v>12.46574436289</v>
      </c>
      <c r="H15" s="93">
        <v>12.574379134419999</v>
      </c>
      <c r="I15" s="93">
        <v>12.4790674914</v>
      </c>
      <c r="J15" s="93">
        <v>12.14886524444</v>
      </c>
      <c r="K15" s="93">
        <v>10.25049549731</v>
      </c>
      <c r="L15" s="93">
        <v>10.5922336234</v>
      </c>
      <c r="M15" s="93">
        <v>9.7146558165899997</v>
      </c>
      <c r="N15" s="93">
        <v>9.5297771958100004</v>
      </c>
      <c r="O15" s="93">
        <v>9.3360270739700013</v>
      </c>
      <c r="P15" s="93">
        <v>8.56850577218</v>
      </c>
      <c r="Q15" s="93">
        <v>8.3562551171999999</v>
      </c>
      <c r="R15" s="93">
        <v>9.0384210452199998</v>
      </c>
      <c r="S15" s="93">
        <v>8.8262311419100001</v>
      </c>
      <c r="T15" s="93">
        <v>8.8583603382000007</v>
      </c>
      <c r="U15" s="93">
        <v>7.8587059225500004</v>
      </c>
      <c r="V15" s="93">
        <v>6.6802774861799996</v>
      </c>
      <c r="W15" s="93">
        <v>7.2655619651999999</v>
      </c>
      <c r="X15" s="93">
        <v>6.7332875883800005</v>
      </c>
      <c r="Y15" s="93">
        <v>7.3045928597999996</v>
      </c>
      <c r="Z15" s="93">
        <v>6.3186407002800005</v>
      </c>
      <c r="AA15" s="93">
        <v>6.1771137640099996</v>
      </c>
      <c r="AB15" s="93">
        <v>5.32127787671</v>
      </c>
      <c r="AC15" s="93">
        <v>5.06971975014</v>
      </c>
      <c r="AD15" s="93">
        <v>4.2073798765900001</v>
      </c>
      <c r="AE15" s="93">
        <v>3.5846547964300002</v>
      </c>
      <c r="AF15" s="93">
        <v>3.2517182679999999</v>
      </c>
      <c r="AG15" s="53">
        <v>0.35304836178787413</v>
      </c>
      <c r="AH15" s="53">
        <v>0.35304836178787413</v>
      </c>
      <c r="AI15" s="53">
        <v>0.35293149705375038</v>
      </c>
      <c r="AJ15" s="53">
        <v>0.35246403811725535</v>
      </c>
      <c r="AK15" s="53">
        <v>0.31682029420950897</v>
      </c>
      <c r="AL15" s="53">
        <v>0.31611910580476649</v>
      </c>
      <c r="AM15" s="53">
        <v>0.31576851160239522</v>
      </c>
      <c r="AN15" s="53">
        <v>0.12504526551242148</v>
      </c>
      <c r="AO15" s="53">
        <v>0.11499489837777829</v>
      </c>
      <c r="AP15" s="53">
        <v>0.10669750225499142</v>
      </c>
      <c r="AQ15" s="53">
        <v>0.10681436698911517</v>
      </c>
      <c r="AR15" s="53">
        <v>0.10681436698911517</v>
      </c>
      <c r="AS15" s="53">
        <v>0.1068143669891152</v>
      </c>
      <c r="AT15" s="53">
        <v>0.1068143669891152</v>
      </c>
      <c r="AU15" s="53">
        <v>0.1068143669891152</v>
      </c>
      <c r="AV15" s="53">
        <v>0.10681436698911519</v>
      </c>
      <c r="AW15" s="53">
        <v>0.10681436698911519</v>
      </c>
      <c r="AX15" s="53">
        <v>0.10681436698911519</v>
      </c>
      <c r="AY15" s="53">
        <v>0.10681436698911519</v>
      </c>
      <c r="AZ15" s="53">
        <v>0.10681436698911519</v>
      </c>
      <c r="BA15" s="53">
        <v>0.10681436698911519</v>
      </c>
    </row>
    <row r="16" spans="1:53" ht="13.35" customHeight="1" x14ac:dyDescent="0.2">
      <c r="A16" s="97" t="s">
        <v>13</v>
      </c>
      <c r="B16" s="97" t="s">
        <v>192</v>
      </c>
      <c r="C16" s="93">
        <v>14.933097040610001</v>
      </c>
      <c r="D16" s="93">
        <v>16.995653832339997</v>
      </c>
      <c r="E16" s="93">
        <v>17.224754989739999</v>
      </c>
      <c r="F16" s="93">
        <v>15.470759273679999</v>
      </c>
      <c r="G16" s="93">
        <v>14.43799352706</v>
      </c>
      <c r="H16" s="93">
        <v>15.1661264274</v>
      </c>
      <c r="I16" s="93">
        <v>17.298680429849998</v>
      </c>
      <c r="J16" s="93">
        <v>16.774963313770002</v>
      </c>
      <c r="K16" s="93">
        <v>14.568432108489999</v>
      </c>
      <c r="L16" s="93">
        <v>12.808945973929999</v>
      </c>
      <c r="M16" s="93">
        <v>14.003071819130001</v>
      </c>
      <c r="N16" s="93">
        <v>14.852149277140001</v>
      </c>
      <c r="O16" s="93">
        <v>16.46738644246</v>
      </c>
      <c r="P16" s="93">
        <v>16.31223098081</v>
      </c>
      <c r="Q16" s="93">
        <v>14.531955769010001</v>
      </c>
      <c r="R16" s="93">
        <v>16.688405183659999</v>
      </c>
      <c r="S16" s="93">
        <v>15.642660556559999</v>
      </c>
      <c r="T16" s="93">
        <v>14.0494062013</v>
      </c>
      <c r="U16" s="93">
        <v>17.254328080440001</v>
      </c>
      <c r="V16" s="93">
        <v>16.348121346229998</v>
      </c>
      <c r="W16" s="93">
        <v>14.58006258947</v>
      </c>
      <c r="X16" s="93">
        <v>14.14251032786</v>
      </c>
      <c r="Y16" s="93">
        <v>14.49471045476</v>
      </c>
      <c r="Z16" s="93">
        <v>14.8798950011</v>
      </c>
      <c r="AA16" s="93">
        <v>12.300975690849999</v>
      </c>
      <c r="AB16" s="93">
        <v>32.094332991759998</v>
      </c>
      <c r="AC16" s="93">
        <v>37.103331386850002</v>
      </c>
      <c r="AD16" s="93">
        <v>37.677672935239997</v>
      </c>
      <c r="AE16" s="93">
        <v>37.183070942919997</v>
      </c>
      <c r="AF16" s="93">
        <v>34.049589022470002</v>
      </c>
      <c r="AG16" s="53">
        <v>406.53087278084251</v>
      </c>
      <c r="AH16" s="53">
        <v>406.53754723418479</v>
      </c>
      <c r="AI16" s="53">
        <v>406.54214003858107</v>
      </c>
      <c r="AJ16" s="53">
        <v>406.54674587757222</v>
      </c>
      <c r="AK16" s="53">
        <v>406.54571007182824</v>
      </c>
      <c r="AL16" s="53">
        <v>406.54392285048505</v>
      </c>
      <c r="AM16" s="53">
        <v>406.54676068990318</v>
      </c>
      <c r="AN16" s="53">
        <v>406.53747603707586</v>
      </c>
      <c r="AO16" s="53">
        <v>406.52789439946361</v>
      </c>
      <c r="AP16" s="53">
        <v>406.51461129259178</v>
      </c>
      <c r="AQ16" s="53">
        <v>406.49563542893145</v>
      </c>
      <c r="AR16" s="53">
        <v>406.44464901647552</v>
      </c>
      <c r="AS16" s="53">
        <v>406.39491063172557</v>
      </c>
      <c r="AT16" s="53">
        <v>406.34349919120399</v>
      </c>
      <c r="AU16" s="53">
        <v>406.29211370588695</v>
      </c>
      <c r="AV16" s="53">
        <v>406.23992593661023</v>
      </c>
      <c r="AW16" s="53">
        <v>406.18761415569026</v>
      </c>
      <c r="AX16" s="53">
        <v>406.13517791942712</v>
      </c>
      <c r="AY16" s="53">
        <v>406.08261678199227</v>
      </c>
      <c r="AZ16" s="53">
        <v>406.02661167280314</v>
      </c>
      <c r="BA16" s="53">
        <v>405.97551439961103</v>
      </c>
    </row>
    <row r="17" spans="1:53" s="87" customFormat="1" ht="13.35" customHeight="1" x14ac:dyDescent="0.2">
      <c r="A17" s="106"/>
      <c r="B17" s="121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</row>
    <row r="18" spans="1:53" s="86" customFormat="1" ht="13.35" customHeight="1" x14ac:dyDescent="0.2">
      <c r="A18" s="91" t="s">
        <v>179</v>
      </c>
      <c r="B18" s="96" t="s">
        <v>14</v>
      </c>
      <c r="C18" s="93">
        <v>130.24138637203001</v>
      </c>
      <c r="D18" s="93">
        <v>152.68452789839</v>
      </c>
      <c r="E18" s="93">
        <v>255.75545097560999</v>
      </c>
      <c r="F18" s="93">
        <v>365.60025247344004</v>
      </c>
      <c r="G18" s="93">
        <v>531.31679187487998</v>
      </c>
      <c r="H18" s="93">
        <v>671.0111348232</v>
      </c>
      <c r="I18" s="93">
        <v>703.49169360727001</v>
      </c>
      <c r="J18" s="93">
        <v>821.22920423029996</v>
      </c>
      <c r="K18" s="93">
        <v>883.96295040001007</v>
      </c>
      <c r="L18" s="93">
        <v>910.09664296394999</v>
      </c>
      <c r="M18" s="93">
        <v>896.60874605934009</v>
      </c>
      <c r="N18" s="93">
        <v>897.27418219556</v>
      </c>
      <c r="O18" s="93">
        <v>918.52009210692995</v>
      </c>
      <c r="P18" s="93">
        <v>922.67663892509995</v>
      </c>
      <c r="Q18" s="93">
        <v>846.10411577114996</v>
      </c>
      <c r="R18" s="93">
        <v>818.20119424869995</v>
      </c>
      <c r="S18" s="93">
        <v>753.33082159540993</v>
      </c>
      <c r="T18" s="93">
        <v>691.56267826325006</v>
      </c>
      <c r="U18" s="93">
        <v>674.93281943626005</v>
      </c>
      <c r="V18" s="93">
        <v>697.9810626740101</v>
      </c>
      <c r="W18" s="93">
        <v>693.28700738810005</v>
      </c>
      <c r="X18" s="93">
        <v>556.6524103493</v>
      </c>
      <c r="Y18" s="93">
        <v>480.58863553394997</v>
      </c>
      <c r="Z18" s="93">
        <v>426.65405161499996</v>
      </c>
      <c r="AA18" s="93">
        <v>407.62715778257001</v>
      </c>
      <c r="AB18" s="93">
        <v>393.75877961930001</v>
      </c>
      <c r="AC18" s="93">
        <v>351.15625379988001</v>
      </c>
      <c r="AD18" s="93">
        <v>367.30741296977999</v>
      </c>
      <c r="AE18" s="93">
        <v>352.45364207039995</v>
      </c>
      <c r="AF18" s="93">
        <v>382.56635122535999</v>
      </c>
      <c r="AG18" s="53">
        <v>36.528393065552805</v>
      </c>
      <c r="AH18" s="53">
        <v>35.795049065512416</v>
      </c>
      <c r="AI18" s="53">
        <v>35.640910288233414</v>
      </c>
      <c r="AJ18" s="53">
        <v>35.486771510954398</v>
      </c>
      <c r="AK18" s="53">
        <v>35.332632733675375</v>
      </c>
      <c r="AL18" s="53">
        <v>35.182570093847481</v>
      </c>
      <c r="AM18" s="53">
        <v>35.243534128079922</v>
      </c>
      <c r="AN18" s="53">
        <v>35.309623469522421</v>
      </c>
      <c r="AO18" s="53">
        <v>35.385656992353432</v>
      </c>
      <c r="AP18" s="53">
        <v>35.475025472663326</v>
      </c>
      <c r="AQ18" s="53">
        <v>35.59678063845503</v>
      </c>
      <c r="AR18" s="53">
        <v>35.38112496250703</v>
      </c>
      <c r="AS18" s="53">
        <v>35.162311724386214</v>
      </c>
      <c r="AT18" s="53">
        <v>34.936991911988322</v>
      </c>
      <c r="AU18" s="53">
        <v>34.694490269966366</v>
      </c>
      <c r="AV18" s="53">
        <v>34.41798282047202</v>
      </c>
      <c r="AW18" s="53">
        <v>34.543085332509897</v>
      </c>
      <c r="AX18" s="53">
        <v>34.668187844547752</v>
      </c>
      <c r="AY18" s="53">
        <v>34.793290356585615</v>
      </c>
      <c r="AZ18" s="53">
        <v>34.918392868623471</v>
      </c>
      <c r="BA18" s="53">
        <v>35.043495380661334</v>
      </c>
    </row>
    <row r="19" spans="1:53" s="86" customFormat="1" ht="13.35" customHeight="1" x14ac:dyDescent="0.2">
      <c r="A19" s="91" t="s">
        <v>180</v>
      </c>
      <c r="B19" s="96" t="s">
        <v>15</v>
      </c>
      <c r="C19" s="93">
        <v>23.528247026699997</v>
      </c>
      <c r="D19" s="93">
        <v>22.68025173513</v>
      </c>
      <c r="E19" s="93">
        <v>21.97776188437</v>
      </c>
      <c r="F19" s="93">
        <v>23.009344369519997</v>
      </c>
      <c r="G19" s="93">
        <v>24.565967551450001</v>
      </c>
      <c r="H19" s="93">
        <v>26.351059136229999</v>
      </c>
      <c r="I19" s="93">
        <v>28.274037111089999</v>
      </c>
      <c r="J19" s="93">
        <v>30.27692855483</v>
      </c>
      <c r="K19" s="93">
        <v>32.349371394519999</v>
      </c>
      <c r="L19" s="93">
        <v>34.446014784730004</v>
      </c>
      <c r="M19" s="93">
        <v>36.604823058039997</v>
      </c>
      <c r="N19" s="93">
        <v>47.77883083223</v>
      </c>
      <c r="O19" s="93">
        <v>56.183587364140003</v>
      </c>
      <c r="P19" s="93">
        <v>60.111475068079997</v>
      </c>
      <c r="Q19" s="93">
        <v>64.336931427419998</v>
      </c>
      <c r="R19" s="93">
        <v>68.148516895270006</v>
      </c>
      <c r="S19" s="93">
        <v>81.01136983568</v>
      </c>
      <c r="T19" s="93">
        <v>84.073635308510006</v>
      </c>
      <c r="U19" s="93">
        <v>72.883155612050004</v>
      </c>
      <c r="V19" s="93">
        <v>50.144783073600003</v>
      </c>
      <c r="W19" s="93">
        <v>39.796585844810004</v>
      </c>
      <c r="X19" s="93">
        <v>38.604746997139998</v>
      </c>
      <c r="Y19" s="93">
        <v>35.193441552460001</v>
      </c>
      <c r="Z19" s="93">
        <v>33.912071682170001</v>
      </c>
      <c r="AA19" s="93">
        <v>34.974317950660001</v>
      </c>
      <c r="AB19" s="93">
        <v>33.58258401698</v>
      </c>
      <c r="AC19" s="93">
        <v>33.097575904430002</v>
      </c>
      <c r="AD19" s="93">
        <v>33.57762340891</v>
      </c>
      <c r="AE19" s="93">
        <v>32.727175269650004</v>
      </c>
      <c r="AF19" s="93">
        <v>29.522348500220001</v>
      </c>
      <c r="AG19" s="53">
        <v>9.793060252499998E-2</v>
      </c>
      <c r="AH19" s="53">
        <v>9.0500771024999968E-2</v>
      </c>
      <c r="AI19" s="53">
        <v>9.0500771024999968E-2</v>
      </c>
      <c r="AJ19" s="53">
        <v>9.0500771024999968E-2</v>
      </c>
      <c r="AK19" s="53">
        <v>9.0500771024999968E-2</v>
      </c>
      <c r="AL19" s="53">
        <v>8.8519460730161093E-2</v>
      </c>
      <c r="AM19" s="53">
        <v>8.1999770694855881E-2</v>
      </c>
      <c r="AN19" s="53">
        <v>7.2988794715120875E-2</v>
      </c>
      <c r="AO19" s="53">
        <v>5.9144196416454027E-2</v>
      </c>
      <c r="AP19" s="53">
        <v>3.8817802827289652E-2</v>
      </c>
      <c r="AQ19" s="53">
        <v>2.7490369236144031E-3</v>
      </c>
      <c r="AR19" s="53">
        <v>5.1414677181924207E-3</v>
      </c>
      <c r="AS19" s="53">
        <v>9.0687119273409542E-3</v>
      </c>
      <c r="AT19" s="53">
        <v>1.6158642074805586E-2</v>
      </c>
      <c r="AU19" s="53">
        <v>3.160023757370764E-2</v>
      </c>
      <c r="AV19" s="53">
        <v>6.3571220817063651E-2</v>
      </c>
      <c r="AW19" s="53">
        <v>6.6346622360114432E-2</v>
      </c>
      <c r="AX19" s="53">
        <v>6.9122023903165228E-2</v>
      </c>
      <c r="AY19" s="53">
        <v>7.1897425446215982E-2</v>
      </c>
      <c r="AZ19" s="53">
        <v>7.4672826989266805E-2</v>
      </c>
      <c r="BA19" s="53">
        <v>7.7448228532317587E-2</v>
      </c>
    </row>
    <row r="20" spans="1:53" s="86" customFormat="1" ht="13.35" customHeight="1" x14ac:dyDescent="0.2">
      <c r="A20" s="91" t="s">
        <v>181</v>
      </c>
      <c r="B20" s="96" t="s">
        <v>16</v>
      </c>
      <c r="C20" s="93">
        <v>4749.4500980738594</v>
      </c>
      <c r="D20" s="93">
        <v>5291.7287817189599</v>
      </c>
      <c r="E20" s="93">
        <v>5405.5018133071098</v>
      </c>
      <c r="F20" s="93">
        <v>5835.6921519892794</v>
      </c>
      <c r="G20" s="93">
        <v>5666.0105345525799</v>
      </c>
      <c r="H20" s="93">
        <v>5511.9157298117098</v>
      </c>
      <c r="I20" s="93">
        <v>5639.92415282208</v>
      </c>
      <c r="J20" s="93">
        <v>5492.8482892396505</v>
      </c>
      <c r="K20" s="93">
        <v>4982.2832673683397</v>
      </c>
      <c r="L20" s="93">
        <v>4738.7122041513203</v>
      </c>
      <c r="M20" s="93">
        <v>5055.4446426662498</v>
      </c>
      <c r="N20" s="93">
        <v>5162.9132579397301</v>
      </c>
      <c r="O20" s="93">
        <v>5018.7154590523405</v>
      </c>
      <c r="P20" s="93">
        <v>5446.4475670737402</v>
      </c>
      <c r="Q20" s="93">
        <v>5508.6291919022797</v>
      </c>
      <c r="R20" s="93">
        <v>5832.1010814299898</v>
      </c>
      <c r="S20" s="93">
        <v>5997.04491182735</v>
      </c>
      <c r="T20" s="93">
        <v>6956.8213840275102</v>
      </c>
      <c r="U20" s="93">
        <v>6462.1089971680994</v>
      </c>
      <c r="V20" s="93">
        <v>5970.1462993731602</v>
      </c>
      <c r="W20" s="93">
        <v>5988.97325658302</v>
      </c>
      <c r="X20" s="93">
        <v>5168.0529480833502</v>
      </c>
      <c r="Y20" s="93">
        <v>4753.6737141449794</v>
      </c>
      <c r="Z20" s="93">
        <v>4487.2056154349202</v>
      </c>
      <c r="AA20" s="93">
        <v>3944.0926492653402</v>
      </c>
      <c r="AB20" s="93">
        <v>4235.2344435795294</v>
      </c>
      <c r="AC20" s="93">
        <v>4115.7416236835297</v>
      </c>
      <c r="AD20" s="93">
        <v>3654.1077072571497</v>
      </c>
      <c r="AE20" s="93">
        <v>3149.6928951979098</v>
      </c>
      <c r="AF20" s="93">
        <v>2732.2101183385003</v>
      </c>
      <c r="AG20" s="53">
        <v>2608.3878985480533</v>
      </c>
      <c r="AH20" s="53">
        <v>2478.52937778163</v>
      </c>
      <c r="AI20" s="53">
        <v>2355.7765443520293</v>
      </c>
      <c r="AJ20" s="53">
        <v>2241.0805364720786</v>
      </c>
      <c r="AK20" s="53">
        <v>2133.8004756559635</v>
      </c>
      <c r="AL20" s="53">
        <v>2034.2015522251661</v>
      </c>
      <c r="AM20" s="53">
        <v>1945.7195158940633</v>
      </c>
      <c r="AN20" s="53">
        <v>1867.8985599345799</v>
      </c>
      <c r="AO20" s="53">
        <v>1792.3404251924533</v>
      </c>
      <c r="AP20" s="53">
        <v>1718.9110329607702</v>
      </c>
      <c r="AQ20" s="53">
        <v>1647.4280534736222</v>
      </c>
      <c r="AR20" s="53">
        <v>1582.8524029811788</v>
      </c>
      <c r="AS20" s="53">
        <v>1521.4106071207764</v>
      </c>
      <c r="AT20" s="53">
        <v>1462.9749883422667</v>
      </c>
      <c r="AU20" s="53">
        <v>1407.5552001008475</v>
      </c>
      <c r="AV20" s="53">
        <v>1355.09345414157</v>
      </c>
      <c r="AW20" s="53">
        <v>1302.4121893540382</v>
      </c>
      <c r="AX20" s="53">
        <v>1253.0912817461842</v>
      </c>
      <c r="AY20" s="53">
        <v>1207.3100635076232</v>
      </c>
      <c r="AZ20" s="53">
        <v>1164.1831790925428</v>
      </c>
      <c r="BA20" s="53">
        <v>1123.6036884504006</v>
      </c>
    </row>
    <row r="21" spans="1:53" ht="13.35" customHeight="1" x14ac:dyDescent="0.2">
      <c r="A21" s="97" t="s">
        <v>182</v>
      </c>
      <c r="B21" s="97" t="s">
        <v>17</v>
      </c>
      <c r="C21" s="93">
        <v>36.875474328689997</v>
      </c>
      <c r="D21" s="93">
        <v>37.559151670440002</v>
      </c>
      <c r="E21" s="93">
        <v>36.616325214669999</v>
      </c>
      <c r="F21" s="93">
        <v>35.903402115639999</v>
      </c>
      <c r="G21" s="93">
        <v>35.533895227560002</v>
      </c>
      <c r="H21" s="93">
        <v>35.464465935290001</v>
      </c>
      <c r="I21" s="93">
        <v>36.132086018259997</v>
      </c>
      <c r="J21" s="93">
        <v>37.348124069500003</v>
      </c>
      <c r="K21" s="93">
        <v>38.68262239669</v>
      </c>
      <c r="L21" s="93">
        <v>40.071461223189999</v>
      </c>
      <c r="M21" s="93">
        <v>41.475224728690002</v>
      </c>
      <c r="N21" s="93">
        <v>42.380610714410004</v>
      </c>
      <c r="O21" s="93">
        <v>42.835552916670004</v>
      </c>
      <c r="P21" s="93">
        <v>43.376293350059996</v>
      </c>
      <c r="Q21" s="93">
        <v>44.08569741062</v>
      </c>
      <c r="R21" s="93">
        <v>44.540095119789996</v>
      </c>
      <c r="S21" s="93">
        <v>45.550902537680003</v>
      </c>
      <c r="T21" s="93">
        <v>47.123797819130004</v>
      </c>
      <c r="U21" s="93">
        <v>44.158684236089996</v>
      </c>
      <c r="V21" s="93">
        <v>36.592987259000004</v>
      </c>
      <c r="W21" s="93">
        <v>29.741471322580001</v>
      </c>
      <c r="X21" s="93">
        <v>24.375023599719999</v>
      </c>
      <c r="Y21" s="93">
        <v>20.00879678594</v>
      </c>
      <c r="Z21" s="93">
        <v>17.581269740940002</v>
      </c>
      <c r="AA21" s="93">
        <v>16.784882849269998</v>
      </c>
      <c r="AB21" s="93">
        <v>16.575811036249998</v>
      </c>
      <c r="AC21" s="93">
        <v>16.884572591599998</v>
      </c>
      <c r="AD21" s="93">
        <v>17.442083113440003</v>
      </c>
      <c r="AE21" s="93">
        <v>17.333716132190002</v>
      </c>
      <c r="AF21" s="93">
        <v>16.148779287619998</v>
      </c>
      <c r="AG21" s="53">
        <v>15.029839198332743</v>
      </c>
      <c r="AH21" s="53">
        <v>14.186322313798081</v>
      </c>
      <c r="AI21" s="53">
        <v>13.365645839368788</v>
      </c>
      <c r="AJ21" s="53">
        <v>12.77636555371333</v>
      </c>
      <c r="AK21" s="53">
        <v>12.402948435980697</v>
      </c>
      <c r="AL21" s="53">
        <v>12.059941460778203</v>
      </c>
      <c r="AM21" s="53">
        <v>11.683055601930619</v>
      </c>
      <c r="AN21" s="53">
        <v>11.293898487711038</v>
      </c>
      <c r="AO21" s="53">
        <v>10.900687314013961</v>
      </c>
      <c r="AP21" s="53">
        <v>10.718999245290313</v>
      </c>
      <c r="AQ21" s="53">
        <v>10.53686617288143</v>
      </c>
      <c r="AR21" s="53">
        <v>10.369616791923679</v>
      </c>
      <c r="AS21" s="53">
        <v>10.23230459746517</v>
      </c>
      <c r="AT21" s="53">
        <v>10.121727448037371</v>
      </c>
      <c r="AU21" s="53">
        <v>10.031999723218654</v>
      </c>
      <c r="AV21" s="53">
        <v>9.9590305300416944</v>
      </c>
      <c r="AW21" s="53">
        <v>9.8949385736561268</v>
      </c>
      <c r="AX21" s="53">
        <v>9.8337130140364497</v>
      </c>
      <c r="AY21" s="53">
        <v>9.773730175838919</v>
      </c>
      <c r="AZ21" s="53">
        <v>9.7142034251652465</v>
      </c>
      <c r="BA21" s="53">
        <v>9.6547759683908758</v>
      </c>
    </row>
    <row r="22" spans="1:53" s="86" customFormat="1" ht="13.35" customHeight="1" x14ac:dyDescent="0.2">
      <c r="A22" s="91" t="s">
        <v>183</v>
      </c>
      <c r="B22" s="96" t="s">
        <v>18</v>
      </c>
      <c r="C22" s="93">
        <v>1086.2182117065299</v>
      </c>
      <c r="D22" s="93">
        <v>1092.4994115404302</v>
      </c>
      <c r="E22" s="93">
        <v>1101.27192000731</v>
      </c>
      <c r="F22" s="93">
        <v>1073.6961315304002</v>
      </c>
      <c r="G22" s="93">
        <v>1093.22239285458</v>
      </c>
      <c r="H22" s="93">
        <v>1579.8833921773901</v>
      </c>
      <c r="I22" s="93">
        <v>2124.1831453893296</v>
      </c>
      <c r="J22" s="93">
        <v>2478.3059374770701</v>
      </c>
      <c r="K22" s="93">
        <v>2797.8478759621603</v>
      </c>
      <c r="L22" s="93">
        <v>2730.2934723670196</v>
      </c>
      <c r="M22" s="93">
        <v>2463.5652686029398</v>
      </c>
      <c r="N22" s="93">
        <v>2267.3260003659302</v>
      </c>
      <c r="O22" s="93">
        <v>2409.2710013045998</v>
      </c>
      <c r="P22" s="93">
        <v>2351.7963664961699</v>
      </c>
      <c r="Q22" s="93">
        <v>2398.02767062061</v>
      </c>
      <c r="R22" s="93">
        <v>2184.2627360399902</v>
      </c>
      <c r="S22" s="93">
        <v>1758.0550618045502</v>
      </c>
      <c r="T22" s="93">
        <v>1505.4449320113501</v>
      </c>
      <c r="U22" s="93">
        <v>1360.6424047605199</v>
      </c>
      <c r="V22" s="93">
        <v>1305.9232667316701</v>
      </c>
      <c r="W22" s="93">
        <v>1381.81579535681</v>
      </c>
      <c r="X22" s="93">
        <v>1249.28003191014</v>
      </c>
      <c r="Y22" s="93">
        <v>1107.07527558682</v>
      </c>
      <c r="Z22" s="93">
        <v>1079.6299527716599</v>
      </c>
      <c r="AA22" s="93">
        <v>1041.94746966823</v>
      </c>
      <c r="AB22" s="93">
        <v>935.84151640581001</v>
      </c>
      <c r="AC22" s="93">
        <v>973.14298061690999</v>
      </c>
      <c r="AD22" s="93">
        <v>994.49978749384002</v>
      </c>
      <c r="AE22" s="93">
        <v>1073.6741855973899</v>
      </c>
      <c r="AF22" s="93">
        <v>1055.5692893340899</v>
      </c>
      <c r="AG22" s="53">
        <v>909.50599472022054</v>
      </c>
      <c r="AH22" s="53">
        <v>920.16005760359769</v>
      </c>
      <c r="AI22" s="53">
        <v>931.70379787967238</v>
      </c>
      <c r="AJ22" s="53">
        <v>943.26559384576331</v>
      </c>
      <c r="AK22" s="53">
        <v>954.90560601015272</v>
      </c>
      <c r="AL22" s="53">
        <v>966.51239291171123</v>
      </c>
      <c r="AM22" s="53">
        <v>977.98110820954105</v>
      </c>
      <c r="AN22" s="53">
        <v>989.47685610698124</v>
      </c>
      <c r="AO22" s="53">
        <v>1000.9703354732134</v>
      </c>
      <c r="AP22" s="53">
        <v>1012.4532934970026</v>
      </c>
      <c r="AQ22" s="53">
        <v>1023.917689834926</v>
      </c>
      <c r="AR22" s="53">
        <v>1025.8849319995413</v>
      </c>
      <c r="AS22" s="53">
        <v>1027.9720222678293</v>
      </c>
      <c r="AT22" s="53">
        <v>1030.361019972863</v>
      </c>
      <c r="AU22" s="53">
        <v>1032.3275097691007</v>
      </c>
      <c r="AV22" s="53">
        <v>940.43863947478371</v>
      </c>
      <c r="AW22" s="53">
        <v>942.37702504130232</v>
      </c>
      <c r="AX22" s="53">
        <v>944.3149682023369</v>
      </c>
      <c r="AY22" s="53">
        <v>946.25319810408189</v>
      </c>
      <c r="AZ22" s="53">
        <v>948.18987763985422</v>
      </c>
      <c r="BA22" s="53">
        <v>950.1272196001604</v>
      </c>
    </row>
    <row r="23" spans="1:53" ht="13.35" customHeight="1" x14ac:dyDescent="0.2">
      <c r="A23" s="97" t="s">
        <v>184</v>
      </c>
      <c r="B23" s="97" t="s">
        <v>19</v>
      </c>
      <c r="C23" s="93">
        <v>264.76526306377002</v>
      </c>
      <c r="D23" s="93">
        <v>243.89619264245999</v>
      </c>
      <c r="E23" s="93">
        <v>220.68780681416001</v>
      </c>
      <c r="F23" s="93">
        <v>201.52111095680002</v>
      </c>
      <c r="G23" s="93">
        <v>189.99212629531002</v>
      </c>
      <c r="H23" s="93">
        <v>183.58272936282</v>
      </c>
      <c r="I23" s="93">
        <v>170.75397597506</v>
      </c>
      <c r="J23" s="93">
        <v>161.36403212765998</v>
      </c>
      <c r="K23" s="93">
        <v>151.46119044728997</v>
      </c>
      <c r="L23" s="93">
        <v>145.81025854862</v>
      </c>
      <c r="M23" s="93">
        <v>141.90346695353</v>
      </c>
      <c r="N23" s="93">
        <v>136.26530012236998</v>
      </c>
      <c r="O23" s="93">
        <v>130.58267605922998</v>
      </c>
      <c r="P23" s="93">
        <v>124.59886748732001</v>
      </c>
      <c r="Q23" s="93">
        <v>118.00807442202999</v>
      </c>
      <c r="R23" s="93">
        <v>121.93009902151</v>
      </c>
      <c r="S23" s="93">
        <v>131.25770357527</v>
      </c>
      <c r="T23" s="93">
        <v>137.88231791380002</v>
      </c>
      <c r="U23" s="93">
        <v>141.19382178439</v>
      </c>
      <c r="V23" s="93">
        <v>139.67705476191</v>
      </c>
      <c r="W23" s="93">
        <v>136.50913197329001</v>
      </c>
      <c r="X23" s="93">
        <v>130.95761806612001</v>
      </c>
      <c r="Y23" s="93">
        <v>122.13493834201</v>
      </c>
      <c r="Z23" s="93">
        <v>114.86882170784</v>
      </c>
      <c r="AA23" s="93">
        <v>106.02428521634999</v>
      </c>
      <c r="AB23" s="93">
        <v>98.958995006219993</v>
      </c>
      <c r="AC23" s="93">
        <v>92.182729332650013</v>
      </c>
      <c r="AD23" s="93">
        <v>85.740662566300003</v>
      </c>
      <c r="AE23" s="93">
        <v>80.663178658890004</v>
      </c>
      <c r="AF23" s="93">
        <v>76.429261176080004</v>
      </c>
      <c r="AG23" s="53">
        <v>31.984448155489503</v>
      </c>
      <c r="AH23" s="53">
        <v>29.836418905433494</v>
      </c>
      <c r="AI23" s="53">
        <v>28.878690536039013</v>
      </c>
      <c r="AJ23" s="53">
        <v>28.011718676060742</v>
      </c>
      <c r="AK23" s="53">
        <v>27.130472078880157</v>
      </c>
      <c r="AL23" s="53">
        <v>26.215627184564482</v>
      </c>
      <c r="AM23" s="53">
        <v>25.467945219961528</v>
      </c>
      <c r="AN23" s="53">
        <v>24.735865763342208</v>
      </c>
      <c r="AO23" s="53">
        <v>24.110571291777738</v>
      </c>
      <c r="AP23" s="53">
        <v>23.49472741669091</v>
      </c>
      <c r="AQ23" s="53">
        <v>22.876124758187263</v>
      </c>
      <c r="AR23" s="53">
        <v>22.444038726720116</v>
      </c>
      <c r="AS23" s="53">
        <v>22.135159051227941</v>
      </c>
      <c r="AT23" s="53">
        <v>21.842138076458813</v>
      </c>
      <c r="AU23" s="53">
        <v>21.560073707352107</v>
      </c>
      <c r="AV23" s="53">
        <v>21.27748050368092</v>
      </c>
      <c r="AW23" s="53">
        <v>21.049320319349384</v>
      </c>
      <c r="AX23" s="53">
        <v>20.810485917034796</v>
      </c>
      <c r="AY23" s="53">
        <v>20.579105542423889</v>
      </c>
      <c r="AZ23" s="53">
        <v>20.372851373261902</v>
      </c>
      <c r="BA23" s="53">
        <v>20.171509821404417</v>
      </c>
    </row>
    <row r="24" spans="1:53" ht="13.35" customHeight="1" x14ac:dyDescent="0.2">
      <c r="A24" s="98"/>
      <c r="B24" s="98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140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</row>
    <row r="25" spans="1:53" ht="13.35" customHeight="1" x14ac:dyDescent="0.2">
      <c r="A25" s="97" t="s">
        <v>185</v>
      </c>
      <c r="B25" s="101" t="s">
        <v>20</v>
      </c>
      <c r="C25" s="93">
        <v>4.97864159445</v>
      </c>
      <c r="D25" s="93">
        <v>16.522973592030002</v>
      </c>
      <c r="E25" s="93">
        <v>8.8019813493299992</v>
      </c>
      <c r="F25" s="93">
        <v>11.966220009579999</v>
      </c>
      <c r="G25" s="93">
        <v>12.109486235</v>
      </c>
      <c r="H25" s="93">
        <v>15.819014613209999</v>
      </c>
      <c r="I25" s="93">
        <v>9.1345913574499988</v>
      </c>
      <c r="J25" s="93">
        <v>10.93060636125</v>
      </c>
      <c r="K25" s="93">
        <v>12.573627221779999</v>
      </c>
      <c r="L25" s="93">
        <v>10.497732883000001</v>
      </c>
      <c r="M25" s="93">
        <v>5.1698162566499999</v>
      </c>
      <c r="N25" s="93">
        <v>5.8778557033199998</v>
      </c>
      <c r="O25" s="93">
        <v>4.31858072076</v>
      </c>
      <c r="P25" s="93">
        <v>4.7090965872300004</v>
      </c>
      <c r="Q25" s="93">
        <v>11.601995498400001</v>
      </c>
      <c r="R25" s="93">
        <v>12.14406576975</v>
      </c>
      <c r="S25" s="93">
        <v>5.5568077313100002</v>
      </c>
      <c r="T25" s="93">
        <v>6.9380880036499999</v>
      </c>
      <c r="U25" s="93">
        <v>3.9839653275800004</v>
      </c>
      <c r="V25" s="93">
        <v>5.2484504586499998</v>
      </c>
      <c r="W25" s="93">
        <v>3.49726697967</v>
      </c>
      <c r="X25" s="93">
        <v>5.8434879864200004</v>
      </c>
      <c r="Y25" s="93">
        <v>2.92820540528</v>
      </c>
      <c r="Z25" s="93">
        <v>3.6688878404599996</v>
      </c>
      <c r="AA25" s="93">
        <v>3.3006656973599999</v>
      </c>
      <c r="AB25" s="93">
        <v>2.4031133345</v>
      </c>
      <c r="AC25" s="93">
        <v>2.26713236342</v>
      </c>
      <c r="AD25" s="93">
        <v>4.2419198474299993</v>
      </c>
      <c r="AE25" s="93">
        <v>2.0704647830099998</v>
      </c>
      <c r="AF25" s="93">
        <v>2.6766062212600001</v>
      </c>
      <c r="AG25" s="53">
        <v>2.6634594121810586</v>
      </c>
      <c r="AH25" s="53">
        <v>2.651018657348656</v>
      </c>
      <c r="AI25" s="53">
        <v>2.6420589439408615</v>
      </c>
      <c r="AJ25" s="53">
        <v>2.6357272636623743</v>
      </c>
      <c r="AK25" s="53">
        <v>2.631426329878475</v>
      </c>
      <c r="AL25" s="53">
        <v>2.6288197325522757</v>
      </c>
      <c r="AM25" s="53">
        <v>2.6276555991683561</v>
      </c>
      <c r="AN25" s="53">
        <v>2.6277334408450246</v>
      </c>
      <c r="AO25" s="53">
        <v>2.6289424865342874</v>
      </c>
      <c r="AP25" s="53">
        <v>2.6311272891535822</v>
      </c>
      <c r="AQ25" s="53">
        <v>2.6342976129503719</v>
      </c>
      <c r="AR25" s="53">
        <v>2.6381447622154388</v>
      </c>
      <c r="AS25" s="53">
        <v>2.6424952534769921</v>
      </c>
      <c r="AT25" s="53">
        <v>2.6472032317536285</v>
      </c>
      <c r="AU25" s="53">
        <v>2.6522820016843514</v>
      </c>
      <c r="AV25" s="53">
        <v>2.6576753144503806</v>
      </c>
      <c r="AW25" s="53">
        <v>2.6630883042050768</v>
      </c>
      <c r="AX25" s="53">
        <v>2.6682153714594175</v>
      </c>
      <c r="AY25" s="53">
        <v>2.6730975755747739</v>
      </c>
      <c r="AZ25" s="53">
        <v>2.6777768038486238</v>
      </c>
      <c r="BA25" s="53">
        <v>2.6822267569296572</v>
      </c>
    </row>
    <row r="26" spans="1:53" ht="13.35" customHeight="1" x14ac:dyDescent="0.2">
      <c r="A26" s="122" t="s">
        <v>186</v>
      </c>
      <c r="B26" s="101" t="s">
        <v>110</v>
      </c>
      <c r="C26" s="102">
        <v>76.55647793</v>
      </c>
      <c r="D26" s="102">
        <v>78.329954729999997</v>
      </c>
      <c r="E26" s="102">
        <v>80.193578450000004</v>
      </c>
      <c r="F26" s="102">
        <v>82.072257159999992</v>
      </c>
      <c r="G26" s="102">
        <v>83.951354940000002</v>
      </c>
      <c r="H26" s="102">
        <v>85.843450000000004</v>
      </c>
      <c r="I26" s="102">
        <v>87.742521740000001</v>
      </c>
      <c r="J26" s="102">
        <v>88.8361352772</v>
      </c>
      <c r="K26" s="102">
        <v>89.088027014700003</v>
      </c>
      <c r="L26" s="102">
        <v>88.440790597399996</v>
      </c>
      <c r="M26" s="102">
        <v>86.774635751000005</v>
      </c>
      <c r="N26" s="102">
        <v>84.204457626500002</v>
      </c>
      <c r="O26" s="102">
        <v>80.604528698799996</v>
      </c>
      <c r="P26" s="102">
        <v>75.922639802399999</v>
      </c>
      <c r="Q26" s="102">
        <v>70.113591999999997</v>
      </c>
      <c r="R26" s="102">
        <v>61.867652499999998</v>
      </c>
      <c r="S26" s="102">
        <v>52.305375188919996</v>
      </c>
      <c r="T26" s="102">
        <v>43.65931337784</v>
      </c>
      <c r="U26" s="102">
        <v>35.929467066759997</v>
      </c>
      <c r="V26" s="102">
        <v>29.115836255670001</v>
      </c>
      <c r="W26" s="102">
        <v>23.218420944599998</v>
      </c>
      <c r="X26" s="102">
        <v>18.237221133519999</v>
      </c>
      <c r="Y26" s="102">
        <v>14.172236822439999</v>
      </c>
      <c r="Z26" s="102">
        <v>11.02346801136</v>
      </c>
      <c r="AA26" s="102">
        <v>8.790914700270001</v>
      </c>
      <c r="AB26" s="102">
        <v>7.4745768891900006</v>
      </c>
      <c r="AC26" s="102">
        <v>7.3814668451699994</v>
      </c>
      <c r="AD26" s="102">
        <v>7.0946457557400002</v>
      </c>
      <c r="AE26" s="102">
        <v>6.8078246663000002</v>
      </c>
      <c r="AF26" s="102">
        <v>6.5210035768700001</v>
      </c>
      <c r="AG26" s="53">
        <v>6.2341824874423164</v>
      </c>
      <c r="AH26" s="53">
        <v>6.0404714420394496</v>
      </c>
      <c r="AI26" s="53">
        <v>5.8467603966365829</v>
      </c>
      <c r="AJ26" s="53">
        <v>5.6530493512337161</v>
      </c>
      <c r="AK26" s="53">
        <v>5.4593383058308502</v>
      </c>
      <c r="AL26" s="53">
        <v>5.2656272604279835</v>
      </c>
      <c r="AM26" s="53">
        <v>5.0719162150251167</v>
      </c>
      <c r="AN26" s="53">
        <v>4.9933158986478343</v>
      </c>
      <c r="AO26" s="53">
        <v>4.9147155822705519</v>
      </c>
      <c r="AP26" s="53">
        <v>4.8361152658932687</v>
      </c>
      <c r="AQ26" s="53">
        <v>4.7575149495159863</v>
      </c>
      <c r="AR26" s="53">
        <v>4.678914633138703</v>
      </c>
      <c r="AS26" s="53">
        <v>4.678914633138703</v>
      </c>
      <c r="AT26" s="53">
        <v>4.678914633138703</v>
      </c>
      <c r="AU26" s="53">
        <v>4.678914633138703</v>
      </c>
      <c r="AV26" s="53">
        <v>4.678914633138703</v>
      </c>
      <c r="AW26" s="53">
        <v>4.678914633138703</v>
      </c>
      <c r="AX26" s="53">
        <v>4.678914633138703</v>
      </c>
      <c r="AY26" s="53">
        <v>4.678914633138703</v>
      </c>
      <c r="AZ26" s="53">
        <v>4.678914633138703</v>
      </c>
      <c r="BA26" s="53">
        <v>4.678914633138703</v>
      </c>
    </row>
    <row r="27" spans="1:53" x14ac:dyDescent="0.2">
      <c r="A27" s="98"/>
      <c r="B27" s="9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</row>
    <row r="28" spans="1:53" x14ac:dyDescent="0.2">
      <c r="A28" s="97" t="s">
        <v>21</v>
      </c>
      <c r="B28" s="123" t="s">
        <v>22</v>
      </c>
      <c r="C28" s="93">
        <v>1721.1225171631199</v>
      </c>
      <c r="D28" s="93">
        <v>2073.54869006648</v>
      </c>
      <c r="E28" s="93">
        <v>2220.0720912220004</v>
      </c>
      <c r="F28" s="93">
        <v>2417.3039611956801</v>
      </c>
      <c r="G28" s="93">
        <v>2698.5364307952</v>
      </c>
      <c r="H28" s="93">
        <v>2720.4460270855598</v>
      </c>
      <c r="I28" s="93">
        <v>2930.9065479420001</v>
      </c>
      <c r="J28" s="93">
        <v>3156.8018143074</v>
      </c>
      <c r="K28" s="93">
        <v>3247.2249325581602</v>
      </c>
      <c r="L28" s="93">
        <v>3644.8689612098801</v>
      </c>
      <c r="M28" s="93">
        <v>4007.4244001099996</v>
      </c>
      <c r="N28" s="93">
        <v>4061.0677145999998</v>
      </c>
      <c r="O28" s="93">
        <v>4329.6747950302397</v>
      </c>
      <c r="P28" s="93">
        <v>4286.2268385699999</v>
      </c>
      <c r="Q28" s="93">
        <v>4505.5460640000001</v>
      </c>
      <c r="R28" s="93">
        <v>4511.4791018126398</v>
      </c>
      <c r="S28" s="93">
        <v>4273.8642735000003</v>
      </c>
      <c r="T28" s="93">
        <v>3986.1591779999999</v>
      </c>
      <c r="U28" s="93">
        <v>3732.421116</v>
      </c>
      <c r="V28" s="93">
        <v>3245.6745357868799</v>
      </c>
      <c r="W28" s="93">
        <v>2838.6444799999999</v>
      </c>
      <c r="X28" s="93">
        <v>2557.0811361659999</v>
      </c>
      <c r="Y28" s="93">
        <v>2281.0154501839997</v>
      </c>
      <c r="Z28" s="93">
        <v>2146.1972006137603</v>
      </c>
      <c r="AA28" s="93">
        <v>1957.513883783</v>
      </c>
      <c r="AB28" s="93">
        <v>1696.8498747359999</v>
      </c>
      <c r="AC28" s="93">
        <v>1416.405608434</v>
      </c>
      <c r="AD28" s="93">
        <v>1226.8623711279999</v>
      </c>
      <c r="AE28" s="93">
        <v>946.90136110699996</v>
      </c>
      <c r="AF28" s="93">
        <v>828.65131857200004</v>
      </c>
      <c r="AG28" s="33">
        <v>829.40087118360759</v>
      </c>
      <c r="AH28" s="33">
        <v>818.20083845487022</v>
      </c>
      <c r="AI28" s="33">
        <v>835.80350439491758</v>
      </c>
      <c r="AJ28" s="33">
        <v>882.25090405449077</v>
      </c>
      <c r="AK28" s="33">
        <v>904.72875680262405</v>
      </c>
      <c r="AL28" s="33">
        <v>910.69468927077844</v>
      </c>
      <c r="AM28" s="33">
        <v>953.67089093067307</v>
      </c>
      <c r="AN28" s="33">
        <v>976.01747829563931</v>
      </c>
      <c r="AO28" s="33">
        <v>974.95175958679511</v>
      </c>
      <c r="AP28" s="33">
        <v>932.32222750539154</v>
      </c>
      <c r="AQ28" s="33">
        <v>920.85829205591858</v>
      </c>
      <c r="AR28" s="33">
        <v>910.75010917185182</v>
      </c>
      <c r="AS28" s="33">
        <v>881.79144259409372</v>
      </c>
      <c r="AT28" s="33">
        <v>859.01174694430608</v>
      </c>
      <c r="AU28" s="33">
        <v>834.35654782528786</v>
      </c>
      <c r="AV28" s="33">
        <v>818.60283566789894</v>
      </c>
      <c r="AW28" s="33">
        <v>805.07389326779639</v>
      </c>
      <c r="AX28" s="33">
        <v>787.28063039342919</v>
      </c>
      <c r="AY28" s="33">
        <v>768.02653988092584</v>
      </c>
      <c r="AZ28" s="33">
        <v>750.90826999880028</v>
      </c>
      <c r="BA28" s="33">
        <v>736.10538053267089</v>
      </c>
    </row>
    <row r="29" spans="1:53" x14ac:dyDescent="0.2">
      <c r="A29" s="97" t="s">
        <v>23</v>
      </c>
      <c r="B29" s="123" t="s">
        <v>24</v>
      </c>
      <c r="C29" s="93">
        <v>2380.8783863200001</v>
      </c>
      <c r="D29" s="93">
        <v>2815.7860039799998</v>
      </c>
      <c r="E29" s="93">
        <v>2741.8318242</v>
      </c>
      <c r="F29" s="93">
        <v>2899.2798246399998</v>
      </c>
      <c r="G29" s="93">
        <v>2837.0299076399997</v>
      </c>
      <c r="H29" s="93">
        <v>3306.0622573199998</v>
      </c>
      <c r="I29" s="93">
        <v>3368.10507848</v>
      </c>
      <c r="J29" s="93">
        <v>4096.6083656800001</v>
      </c>
      <c r="K29" s="93">
        <v>4306.8237933200007</v>
      </c>
      <c r="L29" s="93">
        <v>4562.4017430399999</v>
      </c>
      <c r="M29" s="93">
        <v>4698.5598052000005</v>
      </c>
      <c r="N29" s="93">
        <v>4644.3890090000004</v>
      </c>
      <c r="O29" s="93">
        <v>4616.4217542400002</v>
      </c>
      <c r="P29" s="93">
        <v>4270.6554882999999</v>
      </c>
      <c r="Q29" s="93">
        <v>4635.9546040000005</v>
      </c>
      <c r="R29" s="93">
        <v>4815.8815261999998</v>
      </c>
      <c r="S29" s="93">
        <v>4587.1128360000002</v>
      </c>
      <c r="T29" s="93">
        <v>4261.7357167999999</v>
      </c>
      <c r="U29" s="93">
        <v>3996.9964531000001</v>
      </c>
      <c r="V29" s="93">
        <v>3505.7104653199999</v>
      </c>
      <c r="W29" s="93">
        <v>3321.7902220000001</v>
      </c>
      <c r="X29" s="93">
        <v>2755.0229469999999</v>
      </c>
      <c r="Y29" s="93">
        <v>2369.2598289000002</v>
      </c>
      <c r="Z29" s="93">
        <v>2074.8923163200002</v>
      </c>
      <c r="AA29" s="93">
        <v>2106.0172164000001</v>
      </c>
      <c r="AB29" s="93">
        <v>1992.7074415999998</v>
      </c>
      <c r="AC29" s="93">
        <v>1978.9479947999998</v>
      </c>
      <c r="AD29" s="93">
        <v>2045.4377671000002</v>
      </c>
      <c r="AE29" s="93">
        <v>1821.1244278000001</v>
      </c>
      <c r="AF29" s="93">
        <v>1410.0143373999999</v>
      </c>
      <c r="AG29" s="33">
        <v>601.85096468776521</v>
      </c>
      <c r="AH29" s="33">
        <v>532.68258514994966</v>
      </c>
      <c r="AI29" s="33">
        <v>912.16956236348085</v>
      </c>
      <c r="AJ29" s="33">
        <v>1467.4769921009299</v>
      </c>
      <c r="AK29" s="33">
        <v>1327.4029096795941</v>
      </c>
      <c r="AL29" s="33">
        <v>1195.1670545769005</v>
      </c>
      <c r="AM29" s="33">
        <v>1264.0833708641433</v>
      </c>
      <c r="AN29" s="33">
        <v>1336.3155314582566</v>
      </c>
      <c r="AO29" s="33">
        <v>1231.5857998225356</v>
      </c>
      <c r="AP29" s="33">
        <v>1107.6861843533795</v>
      </c>
      <c r="AQ29" s="33">
        <v>1051.9259849451632</v>
      </c>
      <c r="AR29" s="33">
        <v>983.50844144725534</v>
      </c>
      <c r="AS29" s="33">
        <v>941.31501491844699</v>
      </c>
      <c r="AT29" s="33">
        <v>861.32340047020512</v>
      </c>
      <c r="AU29" s="33">
        <v>741.12744615298982</v>
      </c>
      <c r="AV29" s="33">
        <v>669.55262777910752</v>
      </c>
      <c r="AW29" s="33">
        <v>620.39211648453022</v>
      </c>
      <c r="AX29" s="33">
        <v>573.28173155703837</v>
      </c>
      <c r="AY29" s="33">
        <v>528.9676449509144</v>
      </c>
      <c r="AZ29" s="33">
        <v>492.67297379222975</v>
      </c>
      <c r="BA29" s="33">
        <v>456.04683667422319</v>
      </c>
    </row>
    <row r="30" spans="1:53" x14ac:dyDescent="0.2">
      <c r="A30" s="97" t="s">
        <v>25</v>
      </c>
      <c r="B30" s="123" t="s">
        <v>26</v>
      </c>
      <c r="C30" s="93">
        <v>1219.9796789120801</v>
      </c>
      <c r="D30" s="93">
        <v>2431.4821514852997</v>
      </c>
      <c r="E30" s="93">
        <v>2508.5310962040799</v>
      </c>
      <c r="F30" s="93">
        <v>2179.07905742912</v>
      </c>
      <c r="G30" s="93">
        <v>2223.49819321222</v>
      </c>
      <c r="H30" s="93">
        <v>1747.1657739667501</v>
      </c>
      <c r="I30" s="93">
        <v>1967.0171503286599</v>
      </c>
      <c r="J30" s="93">
        <v>2723.4345253429301</v>
      </c>
      <c r="K30" s="93">
        <v>1973.8973032961001</v>
      </c>
      <c r="L30" s="93">
        <v>4145.5087784307607</v>
      </c>
      <c r="M30" s="93">
        <v>2732.3036200747401</v>
      </c>
      <c r="N30" s="93">
        <v>2941.6638448693902</v>
      </c>
      <c r="O30" s="93">
        <v>2433.9106807766398</v>
      </c>
      <c r="P30" s="93">
        <v>2550.5545910813998</v>
      </c>
      <c r="Q30" s="93">
        <v>2862.7346323625197</v>
      </c>
      <c r="R30" s="93">
        <v>2020.9935325142401</v>
      </c>
      <c r="S30" s="93">
        <v>1994.0605975353601</v>
      </c>
      <c r="T30" s="93">
        <v>2046.4102335781197</v>
      </c>
      <c r="U30" s="93">
        <v>1541.2747847220301</v>
      </c>
      <c r="V30" s="93">
        <v>995.03556209770011</v>
      </c>
      <c r="W30" s="93">
        <v>1332.2549149637</v>
      </c>
      <c r="X30" s="93">
        <v>898.1632723084</v>
      </c>
      <c r="Y30" s="93">
        <v>814.92748578785006</v>
      </c>
      <c r="Z30" s="93">
        <v>974.47086533856998</v>
      </c>
      <c r="AA30" s="93">
        <v>957.31762521400003</v>
      </c>
      <c r="AB30" s="93">
        <v>978.49844472115001</v>
      </c>
      <c r="AC30" s="93">
        <v>1065.51741453203</v>
      </c>
      <c r="AD30" s="93">
        <v>1029.6556670278501</v>
      </c>
      <c r="AE30" s="93">
        <v>955.80543007443998</v>
      </c>
      <c r="AF30" s="93">
        <v>790.32218240366001</v>
      </c>
      <c r="AG30" s="33">
        <v>572.01851927981056</v>
      </c>
      <c r="AH30" s="33">
        <v>580.35923810583279</v>
      </c>
      <c r="AI30" s="33">
        <v>622.25172334355034</v>
      </c>
      <c r="AJ30" s="33">
        <v>577.83078495735049</v>
      </c>
      <c r="AK30" s="33">
        <v>568.84423959144476</v>
      </c>
      <c r="AL30" s="33">
        <v>523.44230146017696</v>
      </c>
      <c r="AM30" s="33">
        <v>541.26384922348757</v>
      </c>
      <c r="AN30" s="33">
        <v>548.8529507191256</v>
      </c>
      <c r="AO30" s="33">
        <v>558.64311873844451</v>
      </c>
      <c r="AP30" s="33">
        <v>571.38676571559688</v>
      </c>
      <c r="AQ30" s="33">
        <v>568.55703656254752</v>
      </c>
      <c r="AR30" s="33">
        <v>550.90214650099961</v>
      </c>
      <c r="AS30" s="33">
        <v>551.97707432379127</v>
      </c>
      <c r="AT30" s="33">
        <v>545.99000272045714</v>
      </c>
      <c r="AU30" s="33">
        <v>549.06776580923724</v>
      </c>
      <c r="AV30" s="33">
        <v>551.909862110934</v>
      </c>
      <c r="AW30" s="33">
        <v>554.96785720261619</v>
      </c>
      <c r="AX30" s="33">
        <v>548.08944495737273</v>
      </c>
      <c r="AY30" s="33">
        <v>543.98042666665992</v>
      </c>
      <c r="AZ30" s="33">
        <v>531.46545277664347</v>
      </c>
      <c r="BA30" s="33">
        <v>528.02493731914944</v>
      </c>
    </row>
    <row r="31" spans="1:53" x14ac:dyDescent="0.2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106"/>
      <c r="AA31" s="94"/>
      <c r="AB31" s="94"/>
      <c r="AC31" s="94"/>
      <c r="AD31" s="94"/>
      <c r="AE31" s="94"/>
      <c r="AF31" s="9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</row>
    <row r="32" spans="1:53" x14ac:dyDescent="0.2">
      <c r="A32" s="94" t="s">
        <v>27</v>
      </c>
      <c r="B32" s="107" t="s">
        <v>28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</row>
    <row r="33" spans="1:53" x14ac:dyDescent="0.2">
      <c r="A33" s="124" t="s">
        <v>131</v>
      </c>
      <c r="B33" s="125" t="s">
        <v>132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</row>
    <row r="34" spans="1:53" x14ac:dyDescent="0.2">
      <c r="A34" s="94" t="s">
        <v>29</v>
      </c>
      <c r="B34" s="107" t="s">
        <v>30</v>
      </c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</row>
    <row r="35" spans="1:53" x14ac:dyDescent="0.2">
      <c r="A35" s="94" t="s">
        <v>31</v>
      </c>
      <c r="B35" s="107" t="s">
        <v>32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</row>
    <row r="36" spans="1:53" x14ac:dyDescent="0.2">
      <c r="A36" s="94" t="s">
        <v>33</v>
      </c>
      <c r="B36" s="107" t="s">
        <v>34</v>
      </c>
      <c r="C36" s="88">
        <v>12.053940799999999</v>
      </c>
      <c r="D36" s="88">
        <v>12.4590906</v>
      </c>
      <c r="E36" s="88">
        <v>10.926522200000001</v>
      </c>
      <c r="F36" s="88">
        <v>12.017200800000001</v>
      </c>
      <c r="G36" s="88">
        <v>11.025218599999999</v>
      </c>
      <c r="H36" s="88">
        <v>14.9335582</v>
      </c>
      <c r="I36" s="88">
        <v>16.6482162</v>
      </c>
      <c r="J36" s="88">
        <v>16.775490600000001</v>
      </c>
      <c r="K36" s="88">
        <v>15.0181944</v>
      </c>
      <c r="L36" s="88">
        <v>14.200691999999998</v>
      </c>
      <c r="M36" s="88">
        <v>14.952504599999999</v>
      </c>
      <c r="N36" s="88">
        <v>19.2828944</v>
      </c>
      <c r="O36" s="88">
        <v>17.785521599999999</v>
      </c>
      <c r="P36" s="88">
        <v>14.685891</v>
      </c>
      <c r="Q36" s="88">
        <v>19.441289999999999</v>
      </c>
      <c r="R36" s="88">
        <v>21.232954599999999</v>
      </c>
      <c r="S36" s="88">
        <v>19.654899</v>
      </c>
      <c r="T36" s="88">
        <v>24.297174000000002</v>
      </c>
      <c r="U36" s="88">
        <v>21.443206400000001</v>
      </c>
      <c r="V36" s="88">
        <v>14.122107999999999</v>
      </c>
      <c r="W36" s="88">
        <v>17.477266400000001</v>
      </c>
      <c r="X36" s="88">
        <v>20.9403106</v>
      </c>
      <c r="Y36" s="88">
        <v>17.6374858</v>
      </c>
      <c r="Z36" s="88">
        <v>18.263513400000001</v>
      </c>
      <c r="AA36" s="88">
        <v>18.5221102</v>
      </c>
      <c r="AB36" s="88">
        <v>18.045867399999999</v>
      </c>
      <c r="AC36" s="88">
        <v>18.557011000000003</v>
      </c>
      <c r="AD36" s="88">
        <v>19.224766000000002</v>
      </c>
      <c r="AE36" s="88">
        <v>20.414719599999998</v>
      </c>
      <c r="AF36" s="88">
        <v>17.8915088</v>
      </c>
      <c r="AG36" s="38">
        <v>18.82677456</v>
      </c>
      <c r="AH36" s="38">
        <v>18.82677456</v>
      </c>
      <c r="AI36" s="38">
        <v>18.82677456</v>
      </c>
      <c r="AJ36" s="38">
        <v>18.82677456</v>
      </c>
      <c r="AK36" s="38">
        <v>18.82677456</v>
      </c>
      <c r="AL36" s="38">
        <v>18.82677456</v>
      </c>
      <c r="AM36" s="38">
        <v>18.82677456</v>
      </c>
      <c r="AN36" s="38">
        <v>18.82677456</v>
      </c>
      <c r="AO36" s="38">
        <v>18.82677456</v>
      </c>
      <c r="AP36" s="38">
        <v>18.82677456</v>
      </c>
      <c r="AQ36" s="38">
        <v>18.82677456</v>
      </c>
      <c r="AR36" s="38">
        <v>18.82677456</v>
      </c>
      <c r="AS36" s="38">
        <v>18.82677456</v>
      </c>
      <c r="AT36" s="38">
        <v>18.82677456</v>
      </c>
      <c r="AU36" s="38">
        <v>18.82677456</v>
      </c>
      <c r="AV36" s="38">
        <v>18.82677456</v>
      </c>
      <c r="AW36" s="38">
        <v>18.82677456</v>
      </c>
      <c r="AX36" s="38">
        <v>18.82677456</v>
      </c>
      <c r="AY36" s="38">
        <v>18.82677456</v>
      </c>
      <c r="AZ36" s="38">
        <v>18.82677456</v>
      </c>
      <c r="BA36" s="38">
        <v>18.82677456</v>
      </c>
    </row>
    <row r="37" spans="1:53" x14ac:dyDescent="0.2">
      <c r="A37" s="94" t="s">
        <v>35</v>
      </c>
      <c r="B37" s="107" t="s">
        <v>36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</row>
    <row r="38" spans="1:53" x14ac:dyDescent="0.2">
      <c r="A38" s="94" t="s">
        <v>37</v>
      </c>
      <c r="B38" s="107" t="s">
        <v>38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</row>
    <row r="39" spans="1:53" x14ac:dyDescent="0.2">
      <c r="A39" s="94" t="s">
        <v>39</v>
      </c>
      <c r="B39" s="107" t="s">
        <v>40</v>
      </c>
      <c r="C39" s="88">
        <v>85.227644900000001</v>
      </c>
      <c r="D39" s="88">
        <v>77.222547349999999</v>
      </c>
      <c r="E39" s="88">
        <v>97.430627000000001</v>
      </c>
      <c r="F39" s="88">
        <v>80.808163100000002</v>
      </c>
      <c r="G39" s="88">
        <v>74.389275850000004</v>
      </c>
      <c r="H39" s="88">
        <v>86.428064600000013</v>
      </c>
      <c r="I39" s="88">
        <v>98.259020399999997</v>
      </c>
      <c r="J39" s="88">
        <v>117.90917495000001</v>
      </c>
      <c r="K39" s="88">
        <v>99.5991772</v>
      </c>
      <c r="L39" s="88">
        <v>106.85899910000001</v>
      </c>
      <c r="M39" s="88">
        <v>119.19545500000001</v>
      </c>
      <c r="N39" s="88">
        <v>102.39892929999999</v>
      </c>
      <c r="O39" s="88">
        <v>135.43558419999999</v>
      </c>
      <c r="P39" s="88">
        <v>159.38886575000001</v>
      </c>
      <c r="Q39" s="88">
        <v>138.30358710000002</v>
      </c>
      <c r="R39" s="88">
        <v>124.4889094</v>
      </c>
      <c r="S39" s="88">
        <v>153.69680325000002</v>
      </c>
      <c r="T39" s="88">
        <v>107.52697784999999</v>
      </c>
      <c r="U39" s="88">
        <v>96.376920850000005</v>
      </c>
      <c r="V39" s="88">
        <v>103.8183525</v>
      </c>
      <c r="W39" s="88">
        <v>81.059299249999995</v>
      </c>
      <c r="X39" s="88">
        <v>71.585862000000006</v>
      </c>
      <c r="Y39" s="88">
        <v>114.41581000000001</v>
      </c>
      <c r="Z39" s="88">
        <v>114.18229325</v>
      </c>
      <c r="AA39" s="88">
        <v>93.563135250000002</v>
      </c>
      <c r="AB39" s="88">
        <v>124.34810574999999</v>
      </c>
      <c r="AC39" s="88">
        <v>68.496165750000003</v>
      </c>
      <c r="AD39" s="88">
        <v>71.726086999999993</v>
      </c>
      <c r="AE39" s="88">
        <v>71.412506000000008</v>
      </c>
      <c r="AF39" s="88">
        <v>82.278179000000009</v>
      </c>
      <c r="AG39" s="38">
        <v>81.991990700000002</v>
      </c>
      <c r="AH39" s="38">
        <v>81.332490699999994</v>
      </c>
      <c r="AI39" s="38">
        <v>80.6729907</v>
      </c>
      <c r="AJ39" s="38">
        <v>80.013490700000006</v>
      </c>
      <c r="AK39" s="38">
        <v>79.353990699999997</v>
      </c>
      <c r="AL39" s="38">
        <v>78.694490700000003</v>
      </c>
      <c r="AM39" s="38">
        <v>78.034990700000009</v>
      </c>
      <c r="AN39" s="38">
        <v>77.3754907</v>
      </c>
      <c r="AO39" s="38">
        <v>76.715990699999992</v>
      </c>
      <c r="AP39" s="38">
        <v>76.056490700000012</v>
      </c>
      <c r="AQ39" s="38">
        <v>75.396990700000003</v>
      </c>
      <c r="AR39" s="38">
        <v>74.737490699999995</v>
      </c>
      <c r="AS39" s="38">
        <v>74.077990700000001</v>
      </c>
      <c r="AT39" s="38">
        <v>73.418490700000007</v>
      </c>
      <c r="AU39" s="38">
        <v>72.758990699999998</v>
      </c>
      <c r="AV39" s="38">
        <v>72.099490700000004</v>
      </c>
      <c r="AW39" s="38">
        <v>71.439990699999996</v>
      </c>
      <c r="AX39" s="38">
        <v>70.780490700000001</v>
      </c>
      <c r="AY39" s="38">
        <v>70.120990700000007</v>
      </c>
      <c r="AZ39" s="38">
        <v>69.461490699999999</v>
      </c>
      <c r="BA39" s="38">
        <v>68.801990700000005</v>
      </c>
    </row>
    <row r="40" spans="1:53" x14ac:dyDescent="0.2">
      <c r="A40" s="94" t="s">
        <v>41</v>
      </c>
      <c r="B40" s="107" t="s">
        <v>189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</row>
    <row r="41" spans="1:53" x14ac:dyDescent="0.2">
      <c r="A41" s="94"/>
      <c r="B41" s="94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</row>
    <row r="42" spans="1:53" x14ac:dyDescent="0.2">
      <c r="A42" s="157" t="s">
        <v>144</v>
      </c>
      <c r="B42" s="157" t="s">
        <v>148</v>
      </c>
      <c r="C42" s="88">
        <v>96196.77225734781</v>
      </c>
      <c r="D42" s="88">
        <v>96184.684426633597</v>
      </c>
      <c r="E42" s="88">
        <v>92920.249073542611</v>
      </c>
      <c r="F42" s="88">
        <v>94580.771774036708</v>
      </c>
      <c r="G42" s="88">
        <v>93737.391474661097</v>
      </c>
      <c r="H42" s="88">
        <v>93409.055956700104</v>
      </c>
      <c r="I42" s="88">
        <v>93217.289181828091</v>
      </c>
      <c r="J42" s="88">
        <v>88450.089537675594</v>
      </c>
      <c r="K42" s="88">
        <v>88869.945531178601</v>
      </c>
      <c r="L42" s="88">
        <v>84265.38465110051</v>
      </c>
      <c r="M42" s="88">
        <v>82518.896350843512</v>
      </c>
      <c r="N42" s="88">
        <v>82581.281914277803</v>
      </c>
      <c r="O42" s="88">
        <v>82021.942066899399</v>
      </c>
      <c r="P42" s="88">
        <v>81989.841753692308</v>
      </c>
      <c r="Q42" s="88">
        <v>78813.082861852294</v>
      </c>
      <c r="R42" s="88">
        <v>80116.080318186505</v>
      </c>
      <c r="S42" s="88">
        <v>78800.932679539008</v>
      </c>
      <c r="T42" s="88">
        <v>78735.463644285905</v>
      </c>
      <c r="U42" s="88">
        <v>80528.837837283005</v>
      </c>
      <c r="V42" s="88">
        <v>83195.963711777906</v>
      </c>
      <c r="W42" s="88">
        <v>83880.264400845306</v>
      </c>
      <c r="X42" s="88">
        <v>82512.624537101903</v>
      </c>
      <c r="Y42" s="88">
        <v>86128.76147596979</v>
      </c>
      <c r="Z42" s="88">
        <v>86074.550262305609</v>
      </c>
      <c r="AA42" s="88">
        <v>86507.798050209109</v>
      </c>
      <c r="AB42" s="88">
        <v>86591.8900906778</v>
      </c>
      <c r="AC42" s="88">
        <v>89161.8758051638</v>
      </c>
      <c r="AD42" s="88">
        <v>90734.500817823398</v>
      </c>
      <c r="AE42" s="88">
        <v>92407.348775098901</v>
      </c>
      <c r="AF42" s="88">
        <v>92016.404573501903</v>
      </c>
      <c r="AG42" s="38">
        <v>92115.976243805737</v>
      </c>
      <c r="AH42" s="38">
        <v>93343.600375511174</v>
      </c>
      <c r="AI42" s="38">
        <v>94664.818562278451</v>
      </c>
      <c r="AJ42" s="38">
        <v>95906.753948895246</v>
      </c>
      <c r="AK42" s="38">
        <v>97244.696136028375</v>
      </c>
      <c r="AL42" s="38">
        <v>98500.877898481995</v>
      </c>
      <c r="AM42" s="38">
        <v>99763.195766446486</v>
      </c>
      <c r="AN42" s="38">
        <v>101043.15955363185</v>
      </c>
      <c r="AO42" s="38">
        <v>102401.64446367978</v>
      </c>
      <c r="AP42" s="38">
        <v>103696.00973733397</v>
      </c>
      <c r="AQ42" s="38">
        <v>104985.40209315221</v>
      </c>
      <c r="AR42" s="38">
        <v>104985.40227171328</v>
      </c>
      <c r="AS42" s="38">
        <v>104985.40209315221</v>
      </c>
      <c r="AT42" s="38">
        <v>104985.40227171326</v>
      </c>
      <c r="AU42" s="38">
        <v>104985.40209315221</v>
      </c>
      <c r="AV42" s="38">
        <v>104985.40209315221</v>
      </c>
      <c r="AW42" s="38">
        <v>104985.4020931522</v>
      </c>
      <c r="AX42" s="38">
        <v>104985.4020931522</v>
      </c>
      <c r="AY42" s="38">
        <v>104985.4020931522</v>
      </c>
      <c r="AZ42" s="38">
        <v>104985.40209315221</v>
      </c>
      <c r="BA42" s="38">
        <v>104985.40209315221</v>
      </c>
    </row>
    <row r="43" spans="1:53" x14ac:dyDescent="0.2">
      <c r="A43" s="157" t="s">
        <v>145</v>
      </c>
      <c r="B43" s="157" t="s">
        <v>149</v>
      </c>
      <c r="C43" s="110">
        <v>50274.732376267697</v>
      </c>
      <c r="D43" s="110">
        <v>50827.518294942201</v>
      </c>
      <c r="E43" s="110">
        <v>51280.4711819933</v>
      </c>
      <c r="F43" s="110">
        <v>51093.041669882601</v>
      </c>
      <c r="G43" s="110">
        <v>48538.987127721302</v>
      </c>
      <c r="H43" s="110">
        <v>48482.301651344002</v>
      </c>
      <c r="I43" s="110">
        <v>48286.157922180304</v>
      </c>
      <c r="J43" s="110">
        <v>47111.663698887394</v>
      </c>
      <c r="K43" s="110">
        <v>45876.391219579898</v>
      </c>
      <c r="L43" s="110">
        <v>44545.471474546299</v>
      </c>
      <c r="M43" s="110">
        <v>44082.712775190303</v>
      </c>
      <c r="N43" s="110">
        <v>45698.986078144801</v>
      </c>
      <c r="O43" s="110">
        <v>43550.293118882801</v>
      </c>
      <c r="P43" s="110">
        <v>41691.306918849499</v>
      </c>
      <c r="Q43" s="110">
        <v>39877.748000661806</v>
      </c>
      <c r="R43" s="110">
        <v>38373.657430486099</v>
      </c>
      <c r="S43" s="110">
        <v>39516.799534277605</v>
      </c>
      <c r="T43" s="110">
        <v>42311.872690586097</v>
      </c>
      <c r="U43" s="110">
        <v>42590.707710815601</v>
      </c>
      <c r="V43" s="110">
        <v>40582.524169362005</v>
      </c>
      <c r="W43" s="110">
        <v>41296.741789763306</v>
      </c>
      <c r="X43" s="110">
        <v>41499.981482215502</v>
      </c>
      <c r="Y43" s="110">
        <v>41963.256248791404</v>
      </c>
      <c r="Z43" s="110">
        <v>43117.9873612519</v>
      </c>
      <c r="AA43" s="110">
        <v>42422.523812720203</v>
      </c>
      <c r="AB43" s="110">
        <v>41211.751730789103</v>
      </c>
      <c r="AC43" s="110">
        <v>40715.927568772204</v>
      </c>
      <c r="AD43" s="110">
        <v>39699.791197272702</v>
      </c>
      <c r="AE43" s="110">
        <v>39058.501207687099</v>
      </c>
      <c r="AF43" s="110">
        <v>38006.671207219704</v>
      </c>
      <c r="AG43" s="38">
        <v>38771.305237583569</v>
      </c>
      <c r="AH43" s="38">
        <v>38930.708871574258</v>
      </c>
      <c r="AI43" s="38">
        <v>39073.815787936197</v>
      </c>
      <c r="AJ43" s="38">
        <v>39223.033642206319</v>
      </c>
      <c r="AK43" s="38">
        <v>39380.400314299826</v>
      </c>
      <c r="AL43" s="38">
        <v>39535.729764219948</v>
      </c>
      <c r="AM43" s="38">
        <v>39686.984997739884</v>
      </c>
      <c r="AN43" s="38">
        <v>39826.696168814095</v>
      </c>
      <c r="AO43" s="38">
        <v>39965.049305958571</v>
      </c>
      <c r="AP43" s="38">
        <v>40102.723824827583</v>
      </c>
      <c r="AQ43" s="38">
        <v>40239.71930869342</v>
      </c>
      <c r="AR43" s="38">
        <v>40239.71930869342</v>
      </c>
      <c r="AS43" s="38">
        <v>40239.71930869342</v>
      </c>
      <c r="AT43" s="38">
        <v>40239.71930869342</v>
      </c>
      <c r="AU43" s="38">
        <v>40239.71930869342</v>
      </c>
      <c r="AV43" s="38">
        <v>40239.71930869342</v>
      </c>
      <c r="AW43" s="38">
        <v>40239.71930869342</v>
      </c>
      <c r="AX43" s="38">
        <v>40239.71930869342</v>
      </c>
      <c r="AY43" s="38">
        <v>40239.71930869342</v>
      </c>
      <c r="AZ43" s="38">
        <v>40239.71930869342</v>
      </c>
      <c r="BA43" s="38">
        <v>40239.71930869342</v>
      </c>
    </row>
    <row r="44" spans="1:53" x14ac:dyDescent="0.2">
      <c r="A44" s="108" t="s">
        <v>146</v>
      </c>
      <c r="B44" s="157" t="s">
        <v>147</v>
      </c>
      <c r="C44" s="110">
        <v>10349.985919901099</v>
      </c>
      <c r="D44" s="110">
        <v>10766.2978477342</v>
      </c>
      <c r="E44" s="110">
        <v>11554.966130126501</v>
      </c>
      <c r="F44" s="110">
        <v>12508.926889825099</v>
      </c>
      <c r="G44" s="110">
        <v>12142.048067653499</v>
      </c>
      <c r="H44" s="110">
        <v>12072.084592749499</v>
      </c>
      <c r="I44" s="110">
        <v>12122.4306253141</v>
      </c>
      <c r="J44" s="110">
        <v>12553.9888136717</v>
      </c>
      <c r="K44" s="110">
        <v>13385.196033788301</v>
      </c>
      <c r="L44" s="110">
        <v>13291.4922562805</v>
      </c>
      <c r="M44" s="110">
        <v>13197.340456702801</v>
      </c>
      <c r="N44" s="110">
        <v>14175.354343003</v>
      </c>
      <c r="O44" s="110">
        <v>14510.551670083902</v>
      </c>
      <c r="P44" s="110">
        <v>14545.234051044301</v>
      </c>
      <c r="Q44" s="110">
        <v>15046.478661466799</v>
      </c>
      <c r="R44" s="110">
        <v>14581.370328380101</v>
      </c>
      <c r="S44" s="110">
        <v>14661.532898871901</v>
      </c>
      <c r="T44" s="110">
        <v>15104.557515409</v>
      </c>
      <c r="U44" s="110">
        <v>14267.141617630999</v>
      </c>
      <c r="V44" s="110">
        <v>13872.521822750799</v>
      </c>
      <c r="W44" s="110">
        <v>14215.311376306399</v>
      </c>
      <c r="X44" s="110">
        <v>14312.376355561099</v>
      </c>
      <c r="Y44" s="110">
        <v>13562.282349518</v>
      </c>
      <c r="Z44" s="110">
        <v>13516.379933633099</v>
      </c>
      <c r="AA44" s="110">
        <v>13807.070282798901</v>
      </c>
      <c r="AB44" s="110">
        <v>13804.1352303779</v>
      </c>
      <c r="AC44" s="110">
        <v>13554.9724918598</v>
      </c>
      <c r="AD44" s="110">
        <v>13424.4937964692</v>
      </c>
      <c r="AE44" s="110">
        <v>13749.1333429227</v>
      </c>
      <c r="AF44" s="110">
        <v>13130.1583631502</v>
      </c>
      <c r="AG44" s="38">
        <v>13320.440635978384</v>
      </c>
      <c r="AH44" s="38">
        <v>13249.671789951919</v>
      </c>
      <c r="AI44" s="38">
        <v>13223.984420451237</v>
      </c>
      <c r="AJ44" s="38">
        <v>13179.671421120554</v>
      </c>
      <c r="AK44" s="38">
        <v>13105.360396427908</v>
      </c>
      <c r="AL44" s="38">
        <v>13037.985947952076</v>
      </c>
      <c r="AM44" s="38">
        <v>12966.188262543001</v>
      </c>
      <c r="AN44" s="38">
        <v>12920.975887423199</v>
      </c>
      <c r="AO44" s="38">
        <v>12837.963900175984</v>
      </c>
      <c r="AP44" s="38">
        <v>12745.99853755722</v>
      </c>
      <c r="AQ44" s="38">
        <v>12650.566991050518</v>
      </c>
      <c r="AR44" s="38">
        <v>12650.566990625026</v>
      </c>
      <c r="AS44" s="38">
        <v>12650.566990543617</v>
      </c>
      <c r="AT44" s="38">
        <v>12650.566991050518</v>
      </c>
      <c r="AU44" s="38">
        <v>12650.566990625024</v>
      </c>
      <c r="AV44" s="38">
        <v>12650.566991050518</v>
      </c>
      <c r="AW44" s="38">
        <v>12650.566991050518</v>
      </c>
      <c r="AX44" s="38">
        <v>12650.566991050518</v>
      </c>
      <c r="AY44" s="38">
        <v>12650.566991050518</v>
      </c>
      <c r="AZ44" s="38">
        <v>12650.566991050518</v>
      </c>
      <c r="BA44" s="38">
        <v>12650.566991050518</v>
      </c>
    </row>
    <row r="45" spans="1:53" x14ac:dyDescent="0.2">
      <c r="A45" s="108" t="s">
        <v>42</v>
      </c>
      <c r="B45" s="157" t="s">
        <v>150</v>
      </c>
      <c r="C45" s="88">
        <v>4758.4460308133193</v>
      </c>
      <c r="D45" s="88">
        <v>5028.5031510246863</v>
      </c>
      <c r="E45" s="88">
        <v>4996.2865314501541</v>
      </c>
      <c r="F45" s="88">
        <v>4791.926769706256</v>
      </c>
      <c r="G45" s="88">
        <v>4699.4006138042914</v>
      </c>
      <c r="H45" s="88">
        <v>4734.5442572614811</v>
      </c>
      <c r="I45" s="88">
        <v>4993.1321941680644</v>
      </c>
      <c r="J45" s="88">
        <v>5049.2119183993027</v>
      </c>
      <c r="K45" s="88">
        <v>5171.2789625024452</v>
      </c>
      <c r="L45" s="88">
        <v>5291.2451507463538</v>
      </c>
      <c r="M45" s="88">
        <v>5427.6828637545868</v>
      </c>
      <c r="N45" s="88">
        <v>5672.4455101546528</v>
      </c>
      <c r="O45" s="88">
        <v>5749.4407270026059</v>
      </c>
      <c r="P45" s="88">
        <v>5934.9846799825236</v>
      </c>
      <c r="Q45" s="88">
        <v>6106.674219812312</v>
      </c>
      <c r="R45" s="88">
        <v>6262.4319491067017</v>
      </c>
      <c r="S45" s="88">
        <v>6395.8983566755842</v>
      </c>
      <c r="T45" s="88">
        <v>6444.0843532344998</v>
      </c>
      <c r="U45" s="88">
        <v>6471.1756446932877</v>
      </c>
      <c r="V45" s="88">
        <v>6178.5126420400456</v>
      </c>
      <c r="W45" s="88">
        <v>5837.705918506249</v>
      </c>
      <c r="X45" s="88">
        <v>5271.9318123378262</v>
      </c>
      <c r="Y45" s="88">
        <v>5208.2584669510652</v>
      </c>
      <c r="Z45" s="88">
        <v>5072.3714357881881</v>
      </c>
      <c r="AA45" s="88">
        <v>5042.9006672579999</v>
      </c>
      <c r="AB45" s="88">
        <v>5084.8066410954489</v>
      </c>
      <c r="AC45" s="88">
        <v>5229.685162547682</v>
      </c>
      <c r="AD45" s="88">
        <v>5368.8095541959838</v>
      </c>
      <c r="AE45" s="88">
        <v>5479.9095300369945</v>
      </c>
      <c r="AF45" s="88">
        <v>5601.7776594871711</v>
      </c>
      <c r="AG45" s="38">
        <v>5588.7602305541532</v>
      </c>
      <c r="AH45" s="38">
        <v>5588.2564570521536</v>
      </c>
      <c r="AI45" s="38">
        <v>5587.9183977401535</v>
      </c>
      <c r="AJ45" s="38">
        <v>5587.502967311153</v>
      </c>
      <c r="AK45" s="38">
        <v>5587.1010361751532</v>
      </c>
      <c r="AL45" s="38">
        <v>5586.6697361591532</v>
      </c>
      <c r="AM45" s="38">
        <v>5586.2392556451532</v>
      </c>
      <c r="AN45" s="38">
        <v>5585.9375093281533</v>
      </c>
      <c r="AO45" s="38">
        <v>5585.5437525701527</v>
      </c>
      <c r="AP45" s="38">
        <v>5585.1998784331536</v>
      </c>
      <c r="AQ45" s="38">
        <v>5584.8383251251526</v>
      </c>
      <c r="AR45" s="38">
        <v>5584.8383251251526</v>
      </c>
      <c r="AS45" s="38">
        <v>5584.8383251251526</v>
      </c>
      <c r="AT45" s="38">
        <v>5584.8383251251526</v>
      </c>
      <c r="AU45" s="38">
        <v>5584.8383251251526</v>
      </c>
      <c r="AV45" s="38">
        <v>5584.8383251251526</v>
      </c>
      <c r="AW45" s="38">
        <v>5584.8383251251526</v>
      </c>
      <c r="AX45" s="38">
        <v>5584.8383251251526</v>
      </c>
      <c r="AY45" s="38">
        <v>5584.8383251251526</v>
      </c>
      <c r="AZ45" s="38">
        <v>5584.8383251251526</v>
      </c>
      <c r="BA45" s="38">
        <v>5584.8383251251526</v>
      </c>
    </row>
    <row r="46" spans="1:53" x14ac:dyDescent="0.2">
      <c r="A46" s="157" t="s">
        <v>151</v>
      </c>
      <c r="B46" s="157" t="s">
        <v>154</v>
      </c>
      <c r="C46" s="88">
        <v>20471.806383189101</v>
      </c>
      <c r="D46" s="88">
        <v>20536.726038959099</v>
      </c>
      <c r="E46" s="88">
        <v>20235.614897492302</v>
      </c>
      <c r="F46" s="88">
        <v>20553.788254455299</v>
      </c>
      <c r="G46" s="88">
        <v>20418.497620382102</v>
      </c>
      <c r="H46" s="88">
        <v>20763.9568024</v>
      </c>
      <c r="I46" s="88">
        <v>20964.376405762501</v>
      </c>
      <c r="J46" s="88">
        <v>21437.397999533201</v>
      </c>
      <c r="K46" s="88">
        <v>22697.562679505099</v>
      </c>
      <c r="L46" s="88">
        <v>21691.851722122698</v>
      </c>
      <c r="M46" s="88">
        <v>24095.838488310997</v>
      </c>
      <c r="N46" s="88">
        <v>24057.765949475299</v>
      </c>
      <c r="O46" s="88">
        <v>24702.0326422904</v>
      </c>
      <c r="P46" s="88">
        <v>25678.285344377102</v>
      </c>
      <c r="Q46" s="88">
        <v>25455.183522015399</v>
      </c>
      <c r="R46" s="88">
        <v>25874.3963698111</v>
      </c>
      <c r="S46" s="88">
        <v>24901.951491327702</v>
      </c>
      <c r="T46" s="88">
        <v>23613.632366541198</v>
      </c>
      <c r="U46" s="88">
        <v>24118.276643401499</v>
      </c>
      <c r="V46" s="88">
        <v>24827.619521458397</v>
      </c>
      <c r="W46" s="88">
        <v>25117.123311148902</v>
      </c>
      <c r="X46" s="88">
        <v>24637.133144612799</v>
      </c>
      <c r="Y46" s="88">
        <v>26359.729883237102</v>
      </c>
      <c r="Z46" s="88">
        <v>26946.374554792099</v>
      </c>
      <c r="AA46" s="88">
        <v>26528.074003134199</v>
      </c>
      <c r="AB46" s="88">
        <v>26649.948672303301</v>
      </c>
      <c r="AC46" s="88">
        <v>27177.489812117499</v>
      </c>
      <c r="AD46" s="88">
        <v>27409.827462992802</v>
      </c>
      <c r="AE46" s="88">
        <v>27657.890369127399</v>
      </c>
      <c r="AF46" s="88">
        <v>27011.008109722599</v>
      </c>
      <c r="AG46" s="38">
        <v>25478.942912592327</v>
      </c>
      <c r="AH46" s="38">
        <v>24634.236855136292</v>
      </c>
      <c r="AI46" s="38">
        <v>23636.216806304034</v>
      </c>
      <c r="AJ46" s="38">
        <v>22953.337380150078</v>
      </c>
      <c r="AK46" s="38">
        <v>22252.440720324434</v>
      </c>
      <c r="AL46" s="38">
        <v>21890.960356715994</v>
      </c>
      <c r="AM46" s="38">
        <v>21200.052502206188</v>
      </c>
      <c r="AN46" s="38">
        <v>20630.527288880323</v>
      </c>
      <c r="AO46" s="38">
        <v>20024.326792127766</v>
      </c>
      <c r="AP46" s="38">
        <v>19379.076532608353</v>
      </c>
      <c r="AQ46" s="38">
        <v>18695.843799366856</v>
      </c>
      <c r="AR46" s="38">
        <v>18712.956317658416</v>
      </c>
      <c r="AS46" s="38">
        <v>18952.530867059344</v>
      </c>
      <c r="AT46" s="38">
        <v>19586.117699138282</v>
      </c>
      <c r="AU46" s="38">
        <v>19722.954295102929</v>
      </c>
      <c r="AV46" s="38">
        <v>19945.38498805889</v>
      </c>
      <c r="AW46" s="38">
        <v>20657.561679491955</v>
      </c>
      <c r="AX46" s="38">
        <v>21362.620216693773</v>
      </c>
      <c r="AY46" s="38">
        <v>22065.367661165503</v>
      </c>
      <c r="AZ46" s="38">
        <v>22756.601313569085</v>
      </c>
      <c r="BA46" s="38">
        <v>23458.861610232652</v>
      </c>
    </row>
    <row r="47" spans="1:53" x14ac:dyDescent="0.2">
      <c r="A47" s="157" t="s">
        <v>152</v>
      </c>
      <c r="B47" s="157" t="s">
        <v>155</v>
      </c>
      <c r="C47" s="88">
        <v>14967.146919623699</v>
      </c>
      <c r="D47" s="88">
        <v>15922.979497336901</v>
      </c>
      <c r="E47" s="88">
        <v>16900.447899038601</v>
      </c>
      <c r="F47" s="88">
        <v>17161.708922749098</v>
      </c>
      <c r="G47" s="88">
        <v>16401.4948875097</v>
      </c>
      <c r="H47" s="88">
        <v>16716.446511356899</v>
      </c>
      <c r="I47" s="88">
        <v>17113.974684404202</v>
      </c>
      <c r="J47" s="88">
        <v>17006.608570882901</v>
      </c>
      <c r="K47" s="88">
        <v>16553.9358973952</v>
      </c>
      <c r="L47" s="88">
        <v>16191.279274057202</v>
      </c>
      <c r="M47" s="88">
        <v>16427.075242520801</v>
      </c>
      <c r="N47" s="88">
        <v>17525.8626341196</v>
      </c>
      <c r="O47" s="88">
        <v>17496.576012112102</v>
      </c>
      <c r="P47" s="88">
        <v>17120.403274612901</v>
      </c>
      <c r="Q47" s="88">
        <v>17755.0675705106</v>
      </c>
      <c r="R47" s="88">
        <v>16709.895532714199</v>
      </c>
      <c r="S47" s="88">
        <v>16684.9538974848</v>
      </c>
      <c r="T47" s="88">
        <v>17387.622103321599</v>
      </c>
      <c r="U47" s="88">
        <v>17547.988062741999</v>
      </c>
      <c r="V47" s="88">
        <v>16904.466042350101</v>
      </c>
      <c r="W47" s="88">
        <v>17066.4925165694</v>
      </c>
      <c r="X47" s="88">
        <v>17365.3996095529</v>
      </c>
      <c r="Y47" s="88">
        <v>16595.822468621001</v>
      </c>
      <c r="Z47" s="88">
        <v>15056.917245786501</v>
      </c>
      <c r="AA47" s="88">
        <v>14778.167991733601</v>
      </c>
      <c r="AB47" s="88">
        <v>14481.8516570352</v>
      </c>
      <c r="AC47" s="88">
        <v>14372.952537188701</v>
      </c>
      <c r="AD47" s="88">
        <v>14092.240052105399</v>
      </c>
      <c r="AE47" s="88">
        <v>13818.836650553701</v>
      </c>
      <c r="AF47" s="88">
        <v>13494.6616383526</v>
      </c>
      <c r="AG47" s="38">
        <v>15130.259716671637</v>
      </c>
      <c r="AH47" s="38">
        <v>15060.766555946706</v>
      </c>
      <c r="AI47" s="38">
        <v>14972.889464267973</v>
      </c>
      <c r="AJ47" s="38">
        <v>14915.054311919581</v>
      </c>
      <c r="AK47" s="38">
        <v>14858.528720047361</v>
      </c>
      <c r="AL47" s="38">
        <v>14831.816193120998</v>
      </c>
      <c r="AM47" s="38">
        <v>14775.155784782779</v>
      </c>
      <c r="AN47" s="38">
        <v>14725.632192767605</v>
      </c>
      <c r="AO47" s="38">
        <v>14673.074209286859</v>
      </c>
      <c r="AP47" s="38">
        <v>14617.365990645512</v>
      </c>
      <c r="AQ47" s="38">
        <v>14557.688254666593</v>
      </c>
      <c r="AR47" s="38">
        <v>14559.184868982999</v>
      </c>
      <c r="AS47" s="38">
        <v>14580.137472386263</v>
      </c>
      <c r="AT47" s="38">
        <v>14635.51221104105</v>
      </c>
      <c r="AU47" s="38">
        <v>14647.485128573766</v>
      </c>
      <c r="AV47" s="38">
        <v>14666.941117660621</v>
      </c>
      <c r="AW47" s="38">
        <v>14648.937564683469</v>
      </c>
      <c r="AX47" s="38">
        <v>14632.19898778003</v>
      </c>
      <c r="AY47" s="38">
        <v>14616.725386950311</v>
      </c>
      <c r="AZ47" s="38">
        <v>14602.575539783331</v>
      </c>
      <c r="BA47" s="38">
        <v>14591.014422352804</v>
      </c>
    </row>
    <row r="48" spans="1:53" x14ac:dyDescent="0.2">
      <c r="A48" s="108" t="s">
        <v>153</v>
      </c>
      <c r="B48" s="157" t="s">
        <v>156</v>
      </c>
      <c r="C48" s="88">
        <v>36897.680333186501</v>
      </c>
      <c r="D48" s="88">
        <v>39016.929881682001</v>
      </c>
      <c r="E48" s="88">
        <v>43003.354583225206</v>
      </c>
      <c r="F48" s="88">
        <v>46466.456832216798</v>
      </c>
      <c r="G48" s="88">
        <v>46071.031826459803</v>
      </c>
      <c r="H48" s="88">
        <v>46330.695668415603</v>
      </c>
      <c r="I48" s="88">
        <v>46778.317868829196</v>
      </c>
      <c r="J48" s="88">
        <v>48953.463892803906</v>
      </c>
      <c r="K48" s="88">
        <v>52124.386816782702</v>
      </c>
      <c r="L48" s="88">
        <v>51887.109524799598</v>
      </c>
      <c r="M48" s="88">
        <v>52330.629500892202</v>
      </c>
      <c r="N48" s="88">
        <v>55147.106916555902</v>
      </c>
      <c r="O48" s="88">
        <v>58019.012745280495</v>
      </c>
      <c r="P48" s="88">
        <v>59285.516666317599</v>
      </c>
      <c r="Q48" s="88">
        <v>60918.956077278403</v>
      </c>
      <c r="R48" s="88">
        <v>55665.556543053397</v>
      </c>
      <c r="S48" s="88">
        <v>51889.837453557098</v>
      </c>
      <c r="T48" s="88">
        <v>51826.152367806004</v>
      </c>
      <c r="U48" s="88">
        <v>47925.579057174902</v>
      </c>
      <c r="V48" s="88">
        <v>47170.211538246695</v>
      </c>
      <c r="W48" s="88">
        <v>48584.661432649904</v>
      </c>
      <c r="X48" s="88">
        <v>48286.668964421202</v>
      </c>
      <c r="Y48" s="88">
        <v>45236.281117165003</v>
      </c>
      <c r="Z48" s="88">
        <v>44371.230437435101</v>
      </c>
      <c r="AA48" s="88">
        <v>45648.0814905062</v>
      </c>
      <c r="AB48" s="88">
        <v>45026.391886496102</v>
      </c>
      <c r="AC48" s="88">
        <v>43602.770119616602</v>
      </c>
      <c r="AD48" s="88">
        <v>42909.761409273699</v>
      </c>
      <c r="AE48" s="88">
        <v>44427.293098286595</v>
      </c>
      <c r="AF48" s="88">
        <v>41882.892458812596</v>
      </c>
      <c r="AG48" s="38">
        <v>41120.00589633068</v>
      </c>
      <c r="AH48" s="38">
        <v>40349.884830013005</v>
      </c>
      <c r="AI48" s="38">
        <v>39602.460657533891</v>
      </c>
      <c r="AJ48" s="38">
        <v>39004.846886823259</v>
      </c>
      <c r="AK48" s="38">
        <v>38327.000733383531</v>
      </c>
      <c r="AL48" s="38">
        <v>37855.53546697009</v>
      </c>
      <c r="AM48" s="38">
        <v>37210.931438790882</v>
      </c>
      <c r="AN48" s="38">
        <v>36708.825611820801</v>
      </c>
      <c r="AO48" s="38">
        <v>36096.440966735354</v>
      </c>
      <c r="AP48" s="38">
        <v>35442.917661548003</v>
      </c>
      <c r="AQ48" s="38">
        <v>34787.384853545678</v>
      </c>
      <c r="AR48" s="38">
        <v>34796.034214528219</v>
      </c>
      <c r="AS48" s="38">
        <v>34917.125285907146</v>
      </c>
      <c r="AT48" s="38">
        <v>35236.944799587291</v>
      </c>
      <c r="AU48" s="38">
        <v>35306.325257580305</v>
      </c>
      <c r="AV48" s="38">
        <v>35419.508281152288</v>
      </c>
      <c r="AW48" s="38">
        <v>35419.892400950652</v>
      </c>
      <c r="AX48" s="38">
        <v>35420.182724054066</v>
      </c>
      <c r="AY48" s="38">
        <v>35420.516837675779</v>
      </c>
      <c r="AZ48" s="38">
        <v>35421.535201792372</v>
      </c>
      <c r="BA48" s="38">
        <v>35421.093891947865</v>
      </c>
    </row>
    <row r="49" spans="1:53" x14ac:dyDescent="0.2">
      <c r="A49" s="108" t="s">
        <v>43</v>
      </c>
      <c r="B49" s="157" t="s">
        <v>157</v>
      </c>
      <c r="C49" s="88">
        <v>1789.1342890570954</v>
      </c>
      <c r="D49" s="88">
        <v>1752.4243583071238</v>
      </c>
      <c r="E49" s="88">
        <v>1851.7137915215117</v>
      </c>
      <c r="F49" s="88">
        <v>1616.6083645850974</v>
      </c>
      <c r="G49" s="88">
        <v>1804.6818968130083</v>
      </c>
      <c r="H49" s="88">
        <v>1788.0006873973925</v>
      </c>
      <c r="I49" s="88">
        <v>1812.7036520028382</v>
      </c>
      <c r="J49" s="88">
        <v>1933.5075030378732</v>
      </c>
      <c r="K49" s="88">
        <v>1996.5279513802159</v>
      </c>
      <c r="L49" s="88">
        <v>1883.2641283217697</v>
      </c>
      <c r="M49" s="88">
        <v>1963.063656480017</v>
      </c>
      <c r="N49" s="88">
        <v>2057.0942821704821</v>
      </c>
      <c r="O49" s="88">
        <v>1995.8740632840063</v>
      </c>
      <c r="P49" s="88">
        <v>2061.9955879814784</v>
      </c>
      <c r="Q49" s="88">
        <v>2168.1892556071743</v>
      </c>
      <c r="R49" s="88">
        <v>2276.8191765597335</v>
      </c>
      <c r="S49" s="88">
        <v>2346.0589661312879</v>
      </c>
      <c r="T49" s="88">
        <v>2473.6939368642084</v>
      </c>
      <c r="U49" s="88">
        <v>2516.7109617884689</v>
      </c>
      <c r="V49" s="88">
        <v>2484.983561633655</v>
      </c>
      <c r="W49" s="88">
        <v>2492.0224857731982</v>
      </c>
      <c r="X49" s="88">
        <v>2526.6690196274694</v>
      </c>
      <c r="Y49" s="88">
        <v>2618.9247910110325</v>
      </c>
      <c r="Z49" s="88">
        <v>2593.5864631546151</v>
      </c>
      <c r="AA49" s="88">
        <v>2672.9826973384193</v>
      </c>
      <c r="AB49" s="88">
        <v>2732.39069040595</v>
      </c>
      <c r="AC49" s="88">
        <v>2637.4947673250945</v>
      </c>
      <c r="AD49" s="88">
        <v>2724.477672268968</v>
      </c>
      <c r="AE49" s="88">
        <v>2591.5737219834582</v>
      </c>
      <c r="AF49" s="88">
        <v>2313.7354876030117</v>
      </c>
      <c r="AG49" s="38">
        <v>2090.3515952123403</v>
      </c>
      <c r="AH49" s="38">
        <v>1116.3062863522705</v>
      </c>
      <c r="AI49" s="38">
        <v>1123.437649204981</v>
      </c>
      <c r="AJ49" s="38">
        <v>1129.1363520792736</v>
      </c>
      <c r="AK49" s="38">
        <v>1133.7913914338078</v>
      </c>
      <c r="AL49" s="38">
        <v>1137.5510069292777</v>
      </c>
      <c r="AM49" s="38">
        <v>1140.5921112507151</v>
      </c>
      <c r="AN49" s="38">
        <v>1143.8156912249556</v>
      </c>
      <c r="AO49" s="38">
        <v>1146.0266155453228</v>
      </c>
      <c r="AP49" s="38">
        <v>1148.0831558866284</v>
      </c>
      <c r="AQ49" s="38">
        <v>1149.6810071100904</v>
      </c>
      <c r="AR49" s="38">
        <v>1149.6810071100904</v>
      </c>
      <c r="AS49" s="38">
        <v>1149.6810071100904</v>
      </c>
      <c r="AT49" s="38">
        <v>1149.6810071100904</v>
      </c>
      <c r="AU49" s="38">
        <v>1149.6810071100904</v>
      </c>
      <c r="AV49" s="38">
        <v>1149.6810071100904</v>
      </c>
      <c r="AW49" s="38">
        <v>1149.6810071100904</v>
      </c>
      <c r="AX49" s="38">
        <v>1149.6810071100904</v>
      </c>
      <c r="AY49" s="38">
        <v>1149.6810071100904</v>
      </c>
      <c r="AZ49" s="38">
        <v>1149.6810071100904</v>
      </c>
      <c r="BA49" s="38">
        <v>1149.6810071100904</v>
      </c>
    </row>
    <row r="50" spans="1:53" x14ac:dyDescent="0.2">
      <c r="A50" s="94" t="s">
        <v>158</v>
      </c>
      <c r="B50" s="124" t="s">
        <v>166</v>
      </c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</row>
    <row r="51" spans="1:53" x14ac:dyDescent="0.2">
      <c r="A51" s="94" t="s">
        <v>159</v>
      </c>
      <c r="B51" s="124" t="s">
        <v>167</v>
      </c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</row>
    <row r="52" spans="1:53" x14ac:dyDescent="0.2">
      <c r="A52" s="94" t="s">
        <v>160</v>
      </c>
      <c r="B52" s="124" t="s">
        <v>168</v>
      </c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</row>
    <row r="53" spans="1:53" x14ac:dyDescent="0.2">
      <c r="A53" s="94" t="s">
        <v>161</v>
      </c>
      <c r="B53" s="124" t="s">
        <v>169</v>
      </c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</row>
    <row r="54" spans="1:53" x14ac:dyDescent="0.2">
      <c r="A54" s="94" t="s">
        <v>162</v>
      </c>
      <c r="B54" s="108" t="s">
        <v>170</v>
      </c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</row>
    <row r="55" spans="1:53" x14ac:dyDescent="0.2">
      <c r="A55" s="94" t="s">
        <v>163</v>
      </c>
      <c r="B55" s="124" t="s">
        <v>171</v>
      </c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</row>
    <row r="56" spans="1:53" x14ac:dyDescent="0.2">
      <c r="A56" s="124" t="s">
        <v>164</v>
      </c>
      <c r="B56" s="124" t="s">
        <v>172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</row>
    <row r="57" spans="1:53" x14ac:dyDescent="0.2">
      <c r="A57" s="124" t="s">
        <v>165</v>
      </c>
      <c r="B57" s="124" t="s">
        <v>173</v>
      </c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</row>
    <row r="58" spans="1:53" x14ac:dyDescent="0.2">
      <c r="A58" s="94" t="s">
        <v>44</v>
      </c>
      <c r="B58" s="94" t="s">
        <v>45</v>
      </c>
      <c r="C58" s="158">
        <v>86.840849250000005</v>
      </c>
      <c r="D58" s="158">
        <v>90.289717874999994</v>
      </c>
      <c r="E58" s="158">
        <v>86.327572500000002</v>
      </c>
      <c r="F58" s="158">
        <v>94.260641625000005</v>
      </c>
      <c r="G58" s="158">
        <v>90.899040374999998</v>
      </c>
      <c r="H58" s="158">
        <v>102.87326025</v>
      </c>
      <c r="I58" s="158">
        <v>102.295953</v>
      </c>
      <c r="J58" s="158">
        <v>108.44184825000001</v>
      </c>
      <c r="K58" s="158">
        <v>136.51870612499999</v>
      </c>
      <c r="L58" s="158">
        <v>129.68499937499999</v>
      </c>
      <c r="M58" s="158">
        <v>127.74601125000001</v>
      </c>
      <c r="N58" s="158">
        <v>134.248721625</v>
      </c>
      <c r="O58" s="158">
        <v>111.67487212500001</v>
      </c>
      <c r="P58" s="158">
        <v>134.25130350000001</v>
      </c>
      <c r="Q58" s="158">
        <v>140.75246475</v>
      </c>
      <c r="R58" s="158">
        <v>142.829841375</v>
      </c>
      <c r="S58" s="158">
        <v>144.894825</v>
      </c>
      <c r="T58" s="158">
        <v>125.37275175000001</v>
      </c>
      <c r="U58" s="158">
        <v>116.10898425000001</v>
      </c>
      <c r="V58" s="158">
        <v>136.59461325000001</v>
      </c>
      <c r="W58" s="158">
        <v>99.606671999999989</v>
      </c>
      <c r="X58" s="158">
        <v>98.590446</v>
      </c>
      <c r="Y58" s="158">
        <v>113.300937</v>
      </c>
      <c r="Z58" s="158">
        <v>122.4449055</v>
      </c>
      <c r="AA58" s="158">
        <v>120.56116949999999</v>
      </c>
      <c r="AB58" s="158">
        <v>105.95581245000001</v>
      </c>
      <c r="AC58" s="158">
        <v>104.05989</v>
      </c>
      <c r="AD58" s="158">
        <v>117.7107795</v>
      </c>
      <c r="AE58" s="158">
        <v>136.9323225</v>
      </c>
      <c r="AF58" s="158">
        <v>154.350684</v>
      </c>
      <c r="AG58" s="38">
        <v>122.78034523466071</v>
      </c>
      <c r="AH58" s="38">
        <v>122.78034523466071</v>
      </c>
      <c r="AI58" s="38">
        <v>122.78034523466071</v>
      </c>
      <c r="AJ58" s="38">
        <v>122.78034523466071</v>
      </c>
      <c r="AK58" s="38">
        <v>122.78034523466071</v>
      </c>
      <c r="AL58" s="38">
        <v>122.78034523466071</v>
      </c>
      <c r="AM58" s="38">
        <v>122.78034523466071</v>
      </c>
      <c r="AN58" s="38">
        <v>122.78034523466071</v>
      </c>
      <c r="AO58" s="38">
        <v>122.78034523466071</v>
      </c>
      <c r="AP58" s="38">
        <v>122.78034523466071</v>
      </c>
      <c r="AQ58" s="38">
        <v>122.78034523466071</v>
      </c>
      <c r="AR58" s="38">
        <v>122.78034523466071</v>
      </c>
      <c r="AS58" s="38">
        <v>122.78034523466071</v>
      </c>
      <c r="AT58" s="38">
        <v>122.78034523466071</v>
      </c>
      <c r="AU58" s="38">
        <v>122.78034523466071</v>
      </c>
      <c r="AV58" s="38">
        <v>122.78034523466071</v>
      </c>
      <c r="AW58" s="38">
        <v>122.78034523466071</v>
      </c>
      <c r="AX58" s="38">
        <v>122.78034523466071</v>
      </c>
      <c r="AY58" s="38">
        <v>122.78034523466071</v>
      </c>
      <c r="AZ58" s="38">
        <v>122.78034523466071</v>
      </c>
      <c r="BA58" s="38">
        <v>122.78034523466071</v>
      </c>
    </row>
    <row r="59" spans="1:53" x14ac:dyDescent="0.2">
      <c r="A59" s="94" t="s">
        <v>46</v>
      </c>
      <c r="B59" s="94" t="s">
        <v>47</v>
      </c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</row>
    <row r="60" spans="1:53" x14ac:dyDescent="0.2">
      <c r="A60" s="94" t="s">
        <v>48</v>
      </c>
      <c r="B60" s="94" t="s">
        <v>49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</row>
    <row r="61" spans="1:53" x14ac:dyDescent="0.2">
      <c r="A61" s="98" t="s">
        <v>50</v>
      </c>
      <c r="B61" s="98" t="s">
        <v>51</v>
      </c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</row>
    <row r="62" spans="1:53" x14ac:dyDescent="0.2">
      <c r="A62" s="98"/>
      <c r="B62" s="9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</row>
    <row r="63" spans="1:53" x14ac:dyDescent="0.2">
      <c r="A63" s="112" t="s">
        <v>52</v>
      </c>
      <c r="B63" s="107" t="s">
        <v>53</v>
      </c>
      <c r="C63" s="127">
        <v>61450.766032284402</v>
      </c>
      <c r="D63" s="127">
        <v>61450.5117664887</v>
      </c>
      <c r="E63" s="127">
        <v>60673.5878417532</v>
      </c>
      <c r="F63" s="127">
        <v>59997.644091319402</v>
      </c>
      <c r="G63" s="127">
        <v>56728.394239101399</v>
      </c>
      <c r="H63" s="127">
        <v>53246.352851230098</v>
      </c>
      <c r="I63" s="127">
        <v>51592.292997265802</v>
      </c>
      <c r="J63" s="127">
        <v>48022.384615104005</v>
      </c>
      <c r="K63" s="127">
        <v>45008.4474238615</v>
      </c>
      <c r="L63" s="127">
        <v>45533.367080672695</v>
      </c>
      <c r="M63" s="127">
        <v>42905.041980612899</v>
      </c>
      <c r="N63" s="127">
        <v>44682.129116024298</v>
      </c>
      <c r="O63" s="127">
        <v>41676.923860394898</v>
      </c>
      <c r="P63" s="127">
        <v>42540.093997855896</v>
      </c>
      <c r="Q63" s="127">
        <v>37459.837649805399</v>
      </c>
      <c r="R63" s="127">
        <v>36368.886126769095</v>
      </c>
      <c r="S63" s="127">
        <v>38144.227962780104</v>
      </c>
      <c r="T63" s="127">
        <v>36290.031194612602</v>
      </c>
      <c r="U63" s="127">
        <v>35092.391011585103</v>
      </c>
      <c r="V63" s="127">
        <v>33503.667499145697</v>
      </c>
      <c r="W63" s="127">
        <v>30878.8289294885</v>
      </c>
      <c r="X63" s="127">
        <v>30952.275324903901</v>
      </c>
      <c r="Y63" s="127">
        <v>29736.816652904399</v>
      </c>
      <c r="Z63" s="127">
        <v>28168.060076060399</v>
      </c>
      <c r="AA63" s="127">
        <v>27567.358203033098</v>
      </c>
      <c r="AB63" s="127">
        <v>26133.6587224986</v>
      </c>
      <c r="AC63" s="127">
        <v>24781.6339335263</v>
      </c>
      <c r="AD63" s="127">
        <v>23709.286548407897</v>
      </c>
      <c r="AE63" s="127">
        <v>23056.2656697167</v>
      </c>
      <c r="AF63" s="127">
        <v>21368.203552550698</v>
      </c>
      <c r="AG63" s="44">
        <v>18866.435391122424</v>
      </c>
      <c r="AH63" s="44">
        <v>17977.14232628762</v>
      </c>
      <c r="AI63" s="44">
        <v>17141.199864975755</v>
      </c>
      <c r="AJ63" s="44">
        <v>16355.362463954601</v>
      </c>
      <c r="AK63" s="44">
        <v>15615.278244091103</v>
      </c>
      <c r="AL63" s="44">
        <v>14917.916087492235</v>
      </c>
      <c r="AM63" s="44">
        <v>14260.492026886734</v>
      </c>
      <c r="AN63" s="44">
        <v>13458.194515813091</v>
      </c>
      <c r="AO63" s="44">
        <v>12878.563302033639</v>
      </c>
      <c r="AP63" s="44">
        <v>12330.644910617311</v>
      </c>
      <c r="AQ63" s="44">
        <v>11812.225632399899</v>
      </c>
      <c r="AR63" s="44">
        <v>11322.690265708128</v>
      </c>
      <c r="AS63" s="44">
        <v>12512.019280526734</v>
      </c>
      <c r="AT63" s="44">
        <v>15378.68206159028</v>
      </c>
      <c r="AU63" s="44">
        <v>14963.118065892722</v>
      </c>
      <c r="AV63" s="44">
        <v>14569.10017018609</v>
      </c>
      <c r="AW63" s="44">
        <v>14196.957229837073</v>
      </c>
      <c r="AX63" s="44">
        <v>13844.482267718207</v>
      </c>
      <c r="AY63" s="44">
        <v>13510.781897652754</v>
      </c>
      <c r="AZ63" s="44">
        <v>13194.891317567521</v>
      </c>
      <c r="BA63" s="44">
        <v>12895.743381702967</v>
      </c>
    </row>
    <row r="64" spans="1:53" x14ac:dyDescent="0.2">
      <c r="A64" s="94" t="s">
        <v>54</v>
      </c>
      <c r="B64" s="94" t="s">
        <v>55</v>
      </c>
      <c r="C64" s="127">
        <v>1292.0071246391999</v>
      </c>
      <c r="D64" s="127">
        <v>1513.1008135146401</v>
      </c>
      <c r="E64" s="127">
        <v>1619.0772614507</v>
      </c>
      <c r="F64" s="127">
        <v>1894.0743415084301</v>
      </c>
      <c r="G64" s="127">
        <v>1983.4059181354899</v>
      </c>
      <c r="H64" s="127">
        <v>2074.4665695585099</v>
      </c>
      <c r="I64" s="127">
        <v>2476.3005120399998</v>
      </c>
      <c r="J64" s="127">
        <v>2846.4576352280701</v>
      </c>
      <c r="K64" s="127">
        <v>3068.1596532120002</v>
      </c>
      <c r="L64" s="127">
        <v>3383.2271323696</v>
      </c>
      <c r="M64" s="127">
        <v>3695.9817565800004</v>
      </c>
      <c r="N64" s="127">
        <v>3725.7190326727996</v>
      </c>
      <c r="O64" s="127">
        <v>4176.4562853399993</v>
      </c>
      <c r="P64" s="127">
        <v>4617.9196469986</v>
      </c>
      <c r="Q64" s="127">
        <v>4418.0053931427301</v>
      </c>
      <c r="R64" s="127">
        <v>4629.7803662893903</v>
      </c>
      <c r="S64" s="127">
        <v>5091.7051902660505</v>
      </c>
      <c r="T64" s="127">
        <v>5392.4731467194497</v>
      </c>
      <c r="U64" s="127">
        <v>5199.0995405146296</v>
      </c>
      <c r="V64" s="127">
        <v>5685.2356130521302</v>
      </c>
      <c r="W64" s="127">
        <v>5634.17475394555</v>
      </c>
      <c r="X64" s="127">
        <v>5399.0474127858697</v>
      </c>
      <c r="Y64" s="127">
        <v>5448.0020732760004</v>
      </c>
      <c r="Z64" s="127">
        <v>5765.2988111965296</v>
      </c>
      <c r="AA64" s="127">
        <v>6397.1218228286598</v>
      </c>
      <c r="AB64" s="127">
        <v>7374.9698429397804</v>
      </c>
      <c r="AC64" s="127">
        <v>9675.1199256580403</v>
      </c>
      <c r="AD64" s="127">
        <v>11573.00047734882</v>
      </c>
      <c r="AE64" s="127">
        <v>13513.005124204501</v>
      </c>
      <c r="AF64" s="127">
        <v>16290.762801921399</v>
      </c>
      <c r="AG64" s="44">
        <v>8018.6840666666667</v>
      </c>
      <c r="AH64" s="44">
        <v>8818.6840666666667</v>
      </c>
      <c r="AI64" s="44">
        <v>9818.6840666666649</v>
      </c>
      <c r="AJ64" s="44">
        <v>10398.684066666667</v>
      </c>
      <c r="AK64" s="44">
        <v>10998.684066666667</v>
      </c>
      <c r="AL64" s="44">
        <v>11158.684066666667</v>
      </c>
      <c r="AM64" s="44">
        <v>11718.684066666667</v>
      </c>
      <c r="AN64" s="44">
        <v>12118.684066666667</v>
      </c>
      <c r="AO64" s="44">
        <v>12538.684066666667</v>
      </c>
      <c r="AP64" s="44">
        <v>12998.684066666667</v>
      </c>
      <c r="AQ64" s="44">
        <v>13478.684066666667</v>
      </c>
      <c r="AR64" s="44">
        <v>13458.684066666667</v>
      </c>
      <c r="AS64" s="44">
        <v>13138.684066666667</v>
      </c>
      <c r="AT64" s="44">
        <v>12378.684066666665</v>
      </c>
      <c r="AU64" s="44">
        <v>12218.684066666667</v>
      </c>
      <c r="AV64" s="44">
        <v>11958.684066666665</v>
      </c>
      <c r="AW64" s="44">
        <v>11958.684066666665</v>
      </c>
      <c r="AX64" s="44">
        <v>11958.684066666665</v>
      </c>
      <c r="AY64" s="44">
        <v>11958.684066666665</v>
      </c>
      <c r="AZ64" s="44">
        <v>11958.684066666665</v>
      </c>
      <c r="BA64" s="44">
        <v>11958.684066666665</v>
      </c>
    </row>
    <row r="65" spans="1:53" x14ac:dyDescent="0.2">
      <c r="A65" s="94" t="s">
        <v>56</v>
      </c>
      <c r="B65" s="94" t="s">
        <v>57</v>
      </c>
      <c r="C65" s="127">
        <v>0.50918915999999992</v>
      </c>
      <c r="D65" s="127">
        <v>0.50717615999999999</v>
      </c>
      <c r="E65" s="127">
        <v>0.51826379999999994</v>
      </c>
      <c r="F65" s="127">
        <v>0.54052343999999997</v>
      </c>
      <c r="G65" s="127">
        <v>0.53725212</v>
      </c>
      <c r="H65" s="127">
        <v>0.55182072000000004</v>
      </c>
      <c r="I65" s="127">
        <v>0.54675012000000001</v>
      </c>
      <c r="J65" s="127">
        <v>0.54419615999999993</v>
      </c>
      <c r="K65" s="127">
        <v>0.5324331000000001</v>
      </c>
      <c r="L65" s="127">
        <v>0.56400744000000003</v>
      </c>
      <c r="M65" s="127">
        <v>0.56995446000000005</v>
      </c>
      <c r="N65" s="127">
        <v>0.57224111999999994</v>
      </c>
      <c r="O65" s="127">
        <v>0.58184453999999997</v>
      </c>
      <c r="P65" s="127">
        <v>0.57746052000000003</v>
      </c>
      <c r="Q65" s="127">
        <v>0.59198070000000003</v>
      </c>
      <c r="R65" s="127">
        <v>0.61715987999999999</v>
      </c>
      <c r="S65" s="127">
        <v>0.68678448000000003</v>
      </c>
      <c r="T65" s="127">
        <v>0.72344375999999999</v>
      </c>
      <c r="U65" s="127">
        <v>0.73347107999999994</v>
      </c>
      <c r="V65" s="127">
        <v>0.74094318000000003</v>
      </c>
      <c r="W65" s="127">
        <v>0.75663209999999992</v>
      </c>
      <c r="X65" s="127">
        <v>0.70559357999999994</v>
      </c>
      <c r="Y65" s="127">
        <v>0.70685303999999993</v>
      </c>
      <c r="Z65" s="127">
        <v>0.70533564000000004</v>
      </c>
      <c r="AA65" s="127">
        <v>0.69844122000000008</v>
      </c>
      <c r="AB65" s="127">
        <v>0.71090598000000005</v>
      </c>
      <c r="AC65" s="127">
        <v>0.72972221999999998</v>
      </c>
      <c r="AD65" s="127">
        <v>0.73010364000000005</v>
      </c>
      <c r="AE65" s="127">
        <v>0.75643049999999989</v>
      </c>
      <c r="AF65" s="127">
        <v>0.74956805999999998</v>
      </c>
      <c r="AG65" s="44">
        <v>0.74536740000000012</v>
      </c>
      <c r="AH65" s="44">
        <v>0.74536740000000012</v>
      </c>
      <c r="AI65" s="44">
        <v>0.74536740000000012</v>
      </c>
      <c r="AJ65" s="44">
        <v>0.74536740000000012</v>
      </c>
      <c r="AK65" s="44">
        <v>0.74536740000000012</v>
      </c>
      <c r="AL65" s="44">
        <v>0.74536740000000012</v>
      </c>
      <c r="AM65" s="44">
        <v>0.74536740000000012</v>
      </c>
      <c r="AN65" s="44">
        <v>0.74536740000000012</v>
      </c>
      <c r="AO65" s="44">
        <v>0.74536740000000012</v>
      </c>
      <c r="AP65" s="44">
        <v>0.74536740000000012</v>
      </c>
      <c r="AQ65" s="44">
        <v>0.74536740000000012</v>
      </c>
      <c r="AR65" s="44">
        <v>0.74536740000000012</v>
      </c>
      <c r="AS65" s="44">
        <v>0.74536740000000012</v>
      </c>
      <c r="AT65" s="44">
        <v>0.74536740000000012</v>
      </c>
      <c r="AU65" s="44">
        <v>0.74536740000000012</v>
      </c>
      <c r="AV65" s="44">
        <v>0.74536740000000012</v>
      </c>
      <c r="AW65" s="44">
        <v>0.74536740000000012</v>
      </c>
      <c r="AX65" s="44">
        <v>0.74536740000000012</v>
      </c>
      <c r="AY65" s="44">
        <v>0.74536740000000012</v>
      </c>
      <c r="AZ65" s="44">
        <v>0.74536740000000012</v>
      </c>
      <c r="BA65" s="44">
        <v>0.74536740000000012</v>
      </c>
    </row>
    <row r="66" spans="1:53" x14ac:dyDescent="0.2">
      <c r="A66" s="94" t="s">
        <v>58</v>
      </c>
      <c r="B66" s="94" t="s">
        <v>59</v>
      </c>
      <c r="C66" s="127">
        <v>1644.8526216017701</v>
      </c>
      <c r="D66" s="127">
        <v>1653.52701934417</v>
      </c>
      <c r="E66" s="127">
        <v>1647.3274501905498</v>
      </c>
      <c r="F66" s="127">
        <v>1647.25096582435</v>
      </c>
      <c r="G66" s="127">
        <v>1680.19316673974</v>
      </c>
      <c r="H66" s="127">
        <v>1726.8353331593</v>
      </c>
      <c r="I66" s="127">
        <v>1744.58752913679</v>
      </c>
      <c r="J66" s="127">
        <v>1795.6433323378601</v>
      </c>
      <c r="K66" s="127">
        <v>1778.2501229460499</v>
      </c>
      <c r="L66" s="127">
        <v>1822.19793383504</v>
      </c>
      <c r="M66" s="127">
        <v>1852.30049034392</v>
      </c>
      <c r="N66" s="127">
        <v>1854.62771390033</v>
      </c>
      <c r="O66" s="127">
        <v>1857.7242679926101</v>
      </c>
      <c r="P66" s="127">
        <v>1865.22455829453</v>
      </c>
      <c r="Q66" s="127">
        <v>1853.53306478796</v>
      </c>
      <c r="R66" s="127">
        <v>1886.95059461393</v>
      </c>
      <c r="S66" s="127">
        <v>1876.6446853287998</v>
      </c>
      <c r="T66" s="127">
        <v>1887.1691597284</v>
      </c>
      <c r="U66" s="127">
        <v>1860.4533900455999</v>
      </c>
      <c r="V66" s="127">
        <v>1888.6781706632701</v>
      </c>
      <c r="W66" s="127">
        <v>1905.49208185519</v>
      </c>
      <c r="X66" s="127">
        <v>1911.2846908280301</v>
      </c>
      <c r="Y66" s="127">
        <v>1932.3914768316902</v>
      </c>
      <c r="Z66" s="127">
        <v>1956.32127544426</v>
      </c>
      <c r="AA66" s="127">
        <v>1987.5338794807799</v>
      </c>
      <c r="AB66" s="127">
        <v>1963.14253285415</v>
      </c>
      <c r="AC66" s="127">
        <v>2010.5412238954798</v>
      </c>
      <c r="AD66" s="127">
        <v>2010.7425239716702</v>
      </c>
      <c r="AE66" s="127">
        <v>2029.0577020599999</v>
      </c>
      <c r="AF66" s="127">
        <v>2094.82591695377</v>
      </c>
      <c r="AG66" s="44">
        <v>2011.9848011614226</v>
      </c>
      <c r="AH66" s="44">
        <v>2018.7331432099306</v>
      </c>
      <c r="AI66" s="44">
        <v>2025.2395917282815</v>
      </c>
      <c r="AJ66" s="44">
        <v>2031.673533117945</v>
      </c>
      <c r="AK66" s="44">
        <v>2038.1205745350605</v>
      </c>
      <c r="AL66" s="44">
        <v>2044.7022720483087</v>
      </c>
      <c r="AM66" s="44">
        <v>2051.526167743516</v>
      </c>
      <c r="AN66" s="44">
        <v>2058.5560080563382</v>
      </c>
      <c r="AO66" s="44">
        <v>2065.6102205132565</v>
      </c>
      <c r="AP66" s="44">
        <v>2072.5160675429879</v>
      </c>
      <c r="AQ66" s="44">
        <v>2079.1620465862902</v>
      </c>
      <c r="AR66" s="44">
        <v>2085.5015459175802</v>
      </c>
      <c r="AS66" s="44">
        <v>2012.1704275026966</v>
      </c>
      <c r="AT66" s="44">
        <v>1885.6141629150563</v>
      </c>
      <c r="AU66" s="44">
        <v>1891.0058904927948</v>
      </c>
      <c r="AV66" s="44">
        <v>1896.0996686089545</v>
      </c>
      <c r="AW66" s="44">
        <v>1900.9064647283785</v>
      </c>
      <c r="AX66" s="44">
        <v>1905.4299346726812</v>
      </c>
      <c r="AY66" s="44">
        <v>1909.6825691657116</v>
      </c>
      <c r="AZ66" s="44">
        <v>1913.6601030822537</v>
      </c>
      <c r="BA66" s="44">
        <v>1917.3661922439212</v>
      </c>
    </row>
    <row r="67" spans="1:53" x14ac:dyDescent="0.2">
      <c r="A67" s="94" t="s">
        <v>60</v>
      </c>
      <c r="B67" s="94" t="s">
        <v>190</v>
      </c>
      <c r="C67" s="127">
        <v>108.71804502956</v>
      </c>
      <c r="D67" s="127">
        <v>112.03574316846999</v>
      </c>
      <c r="E67" s="127">
        <v>120.75058581040001</v>
      </c>
      <c r="F67" s="127">
        <v>108.011262285</v>
      </c>
      <c r="G67" s="127">
        <v>108.46818540932</v>
      </c>
      <c r="H67" s="127">
        <v>123.36438766254</v>
      </c>
      <c r="I67" s="127">
        <v>124.70967742581999</v>
      </c>
      <c r="J67" s="127">
        <v>116.01424653593</v>
      </c>
      <c r="K67" s="127">
        <v>105.31465643355</v>
      </c>
      <c r="L67" s="127">
        <v>112.21870527270001</v>
      </c>
      <c r="M67" s="127">
        <v>110.22194131632999</v>
      </c>
      <c r="N67" s="127">
        <v>108.59943457246</v>
      </c>
      <c r="O67" s="127">
        <v>105.59198025169999</v>
      </c>
      <c r="P67" s="127">
        <v>117.31483862479</v>
      </c>
      <c r="Q67" s="127">
        <v>103.03698774385001</v>
      </c>
      <c r="R67" s="127">
        <v>106.76899935927001</v>
      </c>
      <c r="S67" s="127">
        <v>109.22373155305</v>
      </c>
      <c r="T67" s="127">
        <v>113.53032704214</v>
      </c>
      <c r="U67" s="127">
        <v>122.53740508792001</v>
      </c>
      <c r="V67" s="127">
        <v>124.62148528658</v>
      </c>
      <c r="W67" s="127">
        <v>114.5458110666</v>
      </c>
      <c r="X67" s="127">
        <v>111.75859240079001</v>
      </c>
      <c r="Y67" s="127">
        <v>107.56560260833</v>
      </c>
      <c r="Z67" s="127">
        <v>109.20815841773</v>
      </c>
      <c r="AA67" s="127">
        <v>104.24666372575001</v>
      </c>
      <c r="AB67" s="127">
        <v>109.36364026033999</v>
      </c>
      <c r="AC67" s="127">
        <v>122.44372749755999</v>
      </c>
      <c r="AD67" s="127">
        <v>117.98279452299001</v>
      </c>
      <c r="AE67" s="127">
        <v>122.31268012255001</v>
      </c>
      <c r="AF67" s="127">
        <v>112.48752173279999</v>
      </c>
      <c r="AG67" s="38">
        <v>117.60943435002987</v>
      </c>
      <c r="AH67" s="38">
        <v>117.60943435002987</v>
      </c>
      <c r="AI67" s="38">
        <v>117.60943435002987</v>
      </c>
      <c r="AJ67" s="38">
        <v>117.60943435002987</v>
      </c>
      <c r="AK67" s="38">
        <v>117.60943435002987</v>
      </c>
      <c r="AL67" s="38">
        <v>117.60943435002987</v>
      </c>
      <c r="AM67" s="38">
        <v>117.60943435002987</v>
      </c>
      <c r="AN67" s="38">
        <v>117.60943435002987</v>
      </c>
      <c r="AO67" s="38">
        <v>117.60943435002987</v>
      </c>
      <c r="AP67" s="38">
        <v>117.60943435002987</v>
      </c>
      <c r="AQ67" s="38">
        <v>117.60943435002987</v>
      </c>
      <c r="AR67" s="38">
        <v>117.60943435002987</v>
      </c>
      <c r="AS67" s="38">
        <v>117.60943435002987</v>
      </c>
      <c r="AT67" s="38">
        <v>117.60943435002987</v>
      </c>
      <c r="AU67" s="38">
        <v>117.60943435002987</v>
      </c>
      <c r="AV67" s="38">
        <v>117.60943435002987</v>
      </c>
      <c r="AW67" s="38">
        <v>117.60943435002987</v>
      </c>
      <c r="AX67" s="38">
        <v>117.60943435002987</v>
      </c>
      <c r="AY67" s="38">
        <v>117.60943435002987</v>
      </c>
      <c r="AZ67" s="38">
        <v>117.60943435002987</v>
      </c>
      <c r="BA67" s="38">
        <v>117.60943435002987</v>
      </c>
    </row>
    <row r="68" spans="1:53" s="116" customFormat="1" x14ac:dyDescent="0.2">
      <c r="A68" s="114"/>
      <c r="B68" s="114" t="s">
        <v>61</v>
      </c>
      <c r="C68" s="115">
        <f t="shared" ref="C68:Y68" si="0">SUM(C3:C67)</f>
        <v>316196.49263923714</v>
      </c>
      <c r="D68" s="115">
        <f t="shared" si="0"/>
        <v>323792.76506901724</v>
      </c>
      <c r="E68" s="115">
        <f t="shared" si="0"/>
        <v>326582.09535536467</v>
      </c>
      <c r="F68" s="115">
        <f t="shared" si="0"/>
        <v>334291.68073532137</v>
      </c>
      <c r="G68" s="115">
        <f t="shared" si="0"/>
        <v>329470.08717342099</v>
      </c>
      <c r="H68" s="115">
        <f t="shared" si="0"/>
        <v>332374.18323370651</v>
      </c>
      <c r="I68" s="115">
        <f t="shared" si="0"/>
        <v>336706.48370172945</v>
      </c>
      <c r="J68" s="115">
        <f t="shared" si="0"/>
        <v>332008.02834897378</v>
      </c>
      <c r="K68" s="115">
        <f t="shared" si="0"/>
        <v>334136.49026628665</v>
      </c>
      <c r="L68" s="115">
        <f t="shared" si="0"/>
        <v>329824.55005963187</v>
      </c>
      <c r="M68" s="115">
        <f t="shared" si="0"/>
        <v>326978.85551276518</v>
      </c>
      <c r="N68" s="115">
        <f t="shared" si="0"/>
        <v>336557.15502136084</v>
      </c>
      <c r="O68" s="115">
        <f t="shared" si="0"/>
        <v>334224.38757106219</v>
      </c>
      <c r="P68" s="115">
        <f t="shared" si="0"/>
        <v>335068.40333817911</v>
      </c>
      <c r="Q68" s="115">
        <f t="shared" si="0"/>
        <v>328062.29585278424</v>
      </c>
      <c r="R68" s="115">
        <f t="shared" si="0"/>
        <v>318412.82214299205</v>
      </c>
      <c r="S68" s="115">
        <f t="shared" si="0"/>
        <v>314006.47143604263</v>
      </c>
      <c r="T68" s="115">
        <f t="shared" si="0"/>
        <v>312923.64639446267</v>
      </c>
      <c r="U68" s="115">
        <f t="shared" si="0"/>
        <v>308229.83821691846</v>
      </c>
      <c r="V68" s="115">
        <f t="shared" si="0"/>
        <v>302860.2467251225</v>
      </c>
      <c r="W68" s="115">
        <f t="shared" si="0"/>
        <v>305368.55283020175</v>
      </c>
      <c r="X68" s="115">
        <f t="shared" si="0"/>
        <v>298800.59147415101</v>
      </c>
      <c r="Y68" s="115">
        <f t="shared" si="0"/>
        <v>294485.52150736452</v>
      </c>
      <c r="Z68" s="115">
        <f t="shared" ref="Z68:AE68" si="1">SUM(Z3:Z67)</f>
        <v>290868.41525229579</v>
      </c>
      <c r="AA68" s="115">
        <f t="shared" si="1"/>
        <v>289195.79644509981</v>
      </c>
      <c r="AB68" s="115">
        <f t="shared" si="1"/>
        <v>286249.03513043927</v>
      </c>
      <c r="AC68" s="115">
        <f t="shared" si="1"/>
        <v>288238.89603133337</v>
      </c>
      <c r="AD68" s="115">
        <f t="shared" si="1"/>
        <v>288619.16289720847</v>
      </c>
      <c r="AE68" s="115">
        <f t="shared" si="1"/>
        <v>292322.94941591594</v>
      </c>
      <c r="AF68" s="115">
        <f t="shared" ref="AF68" si="2">SUM(AF3:AF67)</f>
        <v>286837.43505395448</v>
      </c>
      <c r="AG68" s="45">
        <f t="shared" ref="AG68:AV68" si="3">SUM(AG3:AG67)</f>
        <v>274488.20350161765</v>
      </c>
      <c r="AH68" s="45">
        <f t="shared" si="3"/>
        <v>273471.69361681404</v>
      </c>
      <c r="AI68" s="45">
        <f t="shared" si="3"/>
        <v>273096.37949128175</v>
      </c>
      <c r="AJ68" s="45">
        <f t="shared" si="3"/>
        <v>272936.14154271188</v>
      </c>
      <c r="AK68" s="45">
        <f t="shared" si="3"/>
        <v>272203.49264053302</v>
      </c>
      <c r="AL68" s="45">
        <f t="shared" si="3"/>
        <v>271656.99527852464</v>
      </c>
      <c r="AM68" s="45">
        <f t="shared" si="3"/>
        <v>271405.23421802785</v>
      </c>
      <c r="AN68" s="45">
        <f t="shared" si="3"/>
        <v>271064.29590565938</v>
      </c>
      <c r="AO68" s="45">
        <f t="shared" si="3"/>
        <v>270724.7947547902</v>
      </c>
      <c r="AP68" s="45">
        <f t="shared" si="3"/>
        <v>270293.10351628059</v>
      </c>
      <c r="AQ68" s="45">
        <f t="shared" si="3"/>
        <v>269930.453218112</v>
      </c>
      <c r="AR68" s="45">
        <f t="shared" si="3"/>
        <v>269290.73975297756</v>
      </c>
      <c r="AS68" s="45">
        <f t="shared" si="3"/>
        <v>269648.5956447068</v>
      </c>
      <c r="AT68" s="45">
        <f t="shared" si="3"/>
        <v>270626.32674873288</v>
      </c>
      <c r="AU68" s="45">
        <f t="shared" si="3"/>
        <v>270057.04318585858</v>
      </c>
      <c r="AV68" s="45">
        <f t="shared" si="3"/>
        <v>269563.56137051206</v>
      </c>
      <c r="AW68" s="45">
        <f>SUM(AW3:AW67)</f>
        <v>269817.31228623871</v>
      </c>
      <c r="AX68" s="45">
        <f>SUM(AX3:AX67)</f>
        <v>270108.02650906629</v>
      </c>
      <c r="AY68" s="45">
        <f>SUM(AY3:AY67)</f>
        <v>270403.19071565918</v>
      </c>
      <c r="AZ68" s="45">
        <f>SUM(AZ3:AZ67)</f>
        <v>270718.72703171789</v>
      </c>
      <c r="BA68" s="45">
        <f>SUM(BA3:BA67)</f>
        <v>271117.95858995302</v>
      </c>
    </row>
    <row r="69" spans="1:53" x14ac:dyDescent="0.2">
      <c r="A69" s="94"/>
      <c r="B69" s="114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115"/>
      <c r="AA69" s="115"/>
      <c r="AB69" s="115"/>
      <c r="AC69" s="115"/>
      <c r="AD69" s="115"/>
      <c r="AE69" s="115"/>
      <c r="AF69" s="11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</row>
    <row r="70" spans="1:53" x14ac:dyDescent="0.2">
      <c r="A70" s="94"/>
      <c r="B70" s="94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115"/>
      <c r="AA70" s="115"/>
      <c r="AB70" s="115"/>
      <c r="AC70" s="115"/>
      <c r="AD70" s="115"/>
      <c r="AE70" s="115"/>
      <c r="AF70" s="115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</row>
    <row r="71" spans="1:53" x14ac:dyDescent="0.2">
      <c r="A71" s="97" t="s">
        <v>187</v>
      </c>
      <c r="B71" s="97" t="s">
        <v>193</v>
      </c>
      <c r="C71" s="119">
        <v>5.8804080594099997</v>
      </c>
      <c r="D71" s="119">
        <v>5.6738397566399996</v>
      </c>
      <c r="E71" s="119">
        <v>5.8825470221899998</v>
      </c>
      <c r="F71" s="119">
        <v>6.2355773672200003</v>
      </c>
      <c r="G71" s="119">
        <v>6.1970494902199995</v>
      </c>
      <c r="H71" s="119">
        <v>6.4705312058500004</v>
      </c>
      <c r="I71" s="119">
        <v>6.6754513867499998</v>
      </c>
      <c r="J71" s="119">
        <v>7.2706907522100002</v>
      </c>
      <c r="K71" s="119">
        <v>7.4842122475299995</v>
      </c>
      <c r="L71" s="119">
        <v>8.2137332334300002</v>
      </c>
      <c r="M71" s="119">
        <v>8.2571741207600002</v>
      </c>
      <c r="N71" s="119">
        <v>8.2904377685600004</v>
      </c>
      <c r="O71" s="119">
        <v>7.4487616350600003</v>
      </c>
      <c r="P71" s="119">
        <v>7.3852998556900005</v>
      </c>
      <c r="Q71" s="119">
        <v>7.6037046621500002</v>
      </c>
      <c r="R71" s="119">
        <v>7.74226950056</v>
      </c>
      <c r="S71" s="119">
        <v>7.9114784561100002</v>
      </c>
      <c r="T71" s="119">
        <v>8.2445548583499999</v>
      </c>
      <c r="U71" s="119">
        <v>10.204849494819999</v>
      </c>
      <c r="V71" s="119">
        <v>8.456771046230001</v>
      </c>
      <c r="W71" s="119">
        <v>9.2639627565599998</v>
      </c>
      <c r="X71" s="119">
        <v>8.249170394010001</v>
      </c>
      <c r="Y71" s="119">
        <v>8.0479124959699995</v>
      </c>
      <c r="Z71" s="119">
        <v>9.2413638817300008</v>
      </c>
      <c r="AA71" s="119">
        <v>9.6026024422600003</v>
      </c>
      <c r="AB71" s="119">
        <v>9.3247255657900006</v>
      </c>
      <c r="AC71" s="119">
        <v>10.579625135279999</v>
      </c>
      <c r="AD71" s="119">
        <v>10.47746577022</v>
      </c>
      <c r="AE71" s="119">
        <v>11.5030877812</v>
      </c>
      <c r="AF71" s="119">
        <v>11.57035057925</v>
      </c>
      <c r="AG71" s="53">
        <v>11.312666142627403</v>
      </c>
      <c r="AH71" s="53">
        <v>11.448061274266189</v>
      </c>
      <c r="AI71" s="53">
        <v>11.548224169771329</v>
      </c>
      <c r="AJ71" s="53">
        <v>11.630707634801393</v>
      </c>
      <c r="AK71" s="53">
        <v>11.707038045340825</v>
      </c>
      <c r="AL71" s="53">
        <v>11.761380490723726</v>
      </c>
      <c r="AM71" s="53">
        <v>11.840634094920183</v>
      </c>
      <c r="AN71" s="53">
        <v>11.930123922267356</v>
      </c>
      <c r="AO71" s="53">
        <v>12.007900574157247</v>
      </c>
      <c r="AP71" s="53">
        <v>12.081360067105484</v>
      </c>
      <c r="AQ71" s="53">
        <v>12.179253569206143</v>
      </c>
      <c r="AR71" s="53">
        <v>12.194303044952227</v>
      </c>
      <c r="AS71" s="53">
        <v>12.204423401768357</v>
      </c>
      <c r="AT71" s="53">
        <v>12.209717631268168</v>
      </c>
      <c r="AU71" s="53">
        <v>12.210870258251797</v>
      </c>
      <c r="AV71" s="53">
        <v>12.24457686124663</v>
      </c>
      <c r="AW71" s="53">
        <v>12.243510773404777</v>
      </c>
      <c r="AX71" s="53">
        <v>12.254953747431156</v>
      </c>
      <c r="AY71" s="53">
        <v>12.260435690327675</v>
      </c>
      <c r="AZ71" s="53">
        <v>12.263664638457687</v>
      </c>
      <c r="BA71" s="53">
        <v>12.294480441023399</v>
      </c>
    </row>
    <row r="72" spans="1:53" x14ac:dyDescent="0.2">
      <c r="A72" s="97" t="s">
        <v>188</v>
      </c>
      <c r="B72" s="97" t="s">
        <v>194</v>
      </c>
      <c r="C72" s="119">
        <v>64.009943196829994</v>
      </c>
      <c r="D72" s="119">
        <v>57.220572078529997</v>
      </c>
      <c r="E72" s="119">
        <v>59.957027917650002</v>
      </c>
      <c r="F72" s="119">
        <v>91.217444975549995</v>
      </c>
      <c r="G72" s="119">
        <v>103.25938775079</v>
      </c>
      <c r="H72" s="119">
        <v>108.72243127489</v>
      </c>
      <c r="I72" s="119">
        <v>104.05371422464999</v>
      </c>
      <c r="J72" s="119">
        <v>95.930799551489997</v>
      </c>
      <c r="K72" s="119">
        <v>96.497138652149999</v>
      </c>
      <c r="L72" s="119">
        <v>91.001080112270003</v>
      </c>
      <c r="M72" s="119">
        <v>91.370177969699995</v>
      </c>
      <c r="N72" s="119">
        <v>75.712497007950006</v>
      </c>
      <c r="O72" s="119">
        <v>61.842847606980001</v>
      </c>
      <c r="P72" s="119">
        <v>66.165246722089989</v>
      </c>
      <c r="Q72" s="119">
        <v>53.764244140029994</v>
      </c>
      <c r="R72" s="119">
        <v>55.661988097479998</v>
      </c>
      <c r="S72" s="119">
        <v>75.179330970210003</v>
      </c>
      <c r="T72" s="119">
        <v>79.554463213570003</v>
      </c>
      <c r="U72" s="119">
        <v>68.361759943599992</v>
      </c>
      <c r="V72" s="119">
        <v>36.56766821678</v>
      </c>
      <c r="W72" s="119">
        <v>51.051623762109998</v>
      </c>
      <c r="X72" s="119">
        <v>52.298960631840004</v>
      </c>
      <c r="Y72" s="119">
        <v>37.72189848384</v>
      </c>
      <c r="Z72" s="119">
        <v>47.161060407419995</v>
      </c>
      <c r="AA72" s="119">
        <v>56.496033714170004</v>
      </c>
      <c r="AB72" s="119">
        <v>57.748452468869999</v>
      </c>
      <c r="AC72" s="119">
        <v>49.844654934929999</v>
      </c>
      <c r="AD72" s="119">
        <v>38.034709910550006</v>
      </c>
      <c r="AE72" s="119">
        <v>44.104379300680002</v>
      </c>
      <c r="AF72" s="119">
        <v>57.45386529852</v>
      </c>
      <c r="AG72" s="53">
        <v>57.688468946554707</v>
      </c>
      <c r="AH72" s="53">
        <v>57.999472085157947</v>
      </c>
      <c r="AI72" s="53">
        <v>58.290617010860821</v>
      </c>
      <c r="AJ72" s="53">
        <v>58.560280905124287</v>
      </c>
      <c r="AK72" s="53">
        <v>58.806810917569777</v>
      </c>
      <c r="AL72" s="53">
        <v>59.0285330993594</v>
      </c>
      <c r="AM72" s="53">
        <v>59.223762494666516</v>
      </c>
      <c r="AN72" s="53">
        <v>59.390814380424167</v>
      </c>
      <c r="AO72" s="53">
        <v>59.528016614317394</v>
      </c>
      <c r="AP72" s="53">
        <v>59.633723030484973</v>
      </c>
      <c r="AQ72" s="53">
        <v>59.706327786420033</v>
      </c>
      <c r="AR72" s="53">
        <v>59.779110117953536</v>
      </c>
      <c r="AS72" s="53">
        <v>59.852070679409145</v>
      </c>
      <c r="AT72" s="53">
        <v>59.925210128339188</v>
      </c>
      <c r="AU72" s="53">
        <v>59.998529125544586</v>
      </c>
      <c r="AV72" s="53">
        <v>60.072028335095027</v>
      </c>
      <c r="AW72" s="53">
        <v>60.14570842434928</v>
      </c>
      <c r="AX72" s="53">
        <v>60.219570063975581</v>
      </c>
      <c r="AY72" s="53">
        <v>60.293613927972373</v>
      </c>
      <c r="AZ72" s="53">
        <v>60.36784069368889</v>
      </c>
      <c r="BA72" s="53">
        <v>60.442251041846205</v>
      </c>
    </row>
    <row r="73" spans="1:53" x14ac:dyDescent="0.2">
      <c r="A73" s="216" t="s">
        <v>200</v>
      </c>
      <c r="B73" s="216" t="s">
        <v>201</v>
      </c>
      <c r="C73" s="119">
        <v>36.008629999999997</v>
      </c>
      <c r="D73" s="119">
        <v>39.595950000000002</v>
      </c>
      <c r="E73" s="119">
        <v>41.976509999999998</v>
      </c>
      <c r="F73" s="119">
        <v>43.750479999999996</v>
      </c>
      <c r="G73" s="119">
        <v>47.592439205332312</v>
      </c>
      <c r="H73" s="119">
        <v>51.860329628321473</v>
      </c>
      <c r="I73" s="119">
        <v>50.931321599444132</v>
      </c>
      <c r="J73" s="119">
        <v>50.709757017760332</v>
      </c>
      <c r="K73" s="119">
        <v>36.828744541163374</v>
      </c>
      <c r="L73" s="119">
        <v>60.694710617756414</v>
      </c>
      <c r="M73" s="119">
        <v>18.014329264608982</v>
      </c>
      <c r="N73" s="119">
        <v>18.817283259999996</v>
      </c>
      <c r="O73" s="119">
        <v>19.999298949499998</v>
      </c>
      <c r="P73" s="119">
        <v>61.069129567934951</v>
      </c>
      <c r="Q73" s="119">
        <v>23.050955118754768</v>
      </c>
      <c r="R73" s="119">
        <v>39.877520248808267</v>
      </c>
      <c r="S73" s="119">
        <v>17.969121587871463</v>
      </c>
      <c r="T73" s="119">
        <v>14.401846603018676</v>
      </c>
      <c r="U73" s="119">
        <v>28.277315293212887</v>
      </c>
      <c r="V73" s="119">
        <v>24.158698513185659</v>
      </c>
      <c r="W73" s="119">
        <v>35.46179913722581</v>
      </c>
      <c r="X73" s="119">
        <v>23.740166258799967</v>
      </c>
      <c r="Y73" s="119">
        <v>24.80221333620095</v>
      </c>
      <c r="Z73" s="119">
        <v>17.892751503436902</v>
      </c>
      <c r="AA73" s="119">
        <v>23.745672666957052</v>
      </c>
      <c r="AB73" s="119">
        <v>17.339541970416601</v>
      </c>
      <c r="AC73" s="119">
        <v>19.593721876816002</v>
      </c>
      <c r="AD73" s="119">
        <v>19.620156260143997</v>
      </c>
      <c r="AE73" s="119">
        <v>12.388319358604399</v>
      </c>
      <c r="AF73" s="119">
        <v>12.791459154260004</v>
      </c>
      <c r="AG73" s="53">
        <v>34.673153144587225</v>
      </c>
      <c r="AH73" s="53">
        <v>34.684957598305992</v>
      </c>
      <c r="AI73" s="53">
        <v>34.660771402353085</v>
      </c>
      <c r="AJ73" s="53">
        <v>34.648482090510804</v>
      </c>
      <c r="AK73" s="53">
        <v>34.110874847502238</v>
      </c>
      <c r="AL73" s="53">
        <v>33.212834291357403</v>
      </c>
      <c r="AM73" s="53">
        <v>32.66316239359162</v>
      </c>
      <c r="AN73" s="53">
        <v>32.071672884253204</v>
      </c>
      <c r="AO73" s="53">
        <v>31.457011750602323</v>
      </c>
      <c r="AP73" s="53">
        <v>30.806828650334801</v>
      </c>
      <c r="AQ73" s="53">
        <v>30.257077949362802</v>
      </c>
      <c r="AR73" s="53">
        <v>30.220668403921515</v>
      </c>
      <c r="AS73" s="53">
        <v>30.184355178582248</v>
      </c>
      <c r="AT73" s="53">
        <v>30.131255717169896</v>
      </c>
      <c r="AU73" s="53">
        <v>30.080930912239147</v>
      </c>
      <c r="AV73" s="53">
        <v>30.013693624988679</v>
      </c>
      <c r="AW73" s="53">
        <v>29.957159174649412</v>
      </c>
      <c r="AX73" s="53">
        <v>29.899311822609135</v>
      </c>
      <c r="AY73" s="53">
        <v>29.842962939365869</v>
      </c>
      <c r="AZ73" s="53">
        <v>29.788791920261453</v>
      </c>
      <c r="BA73" s="53">
        <v>29.734837632999341</v>
      </c>
    </row>
  </sheetData>
  <pageMargins left="0.59055118110236227" right="0.59055118110236227" top="0.78740157480314965" bottom="0.98425196850393704" header="0.51181102362204722" footer="0.51181102362204722"/>
  <pageSetup paperSize="9" scale="41" fitToWidth="2" orientation="landscape" r:id="rId1"/>
  <headerFooter alignWithMargins="0">
    <oddFooter>&amp;L&amp;Z&amp;F, &amp;A&amp;RPrint date: 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BA74"/>
  <sheetViews>
    <sheetView zoomScale="60" zoomScaleNormal="60" workbookViewId="0">
      <pane xSplit="2" ySplit="2" topLeftCell="C3" activePane="bottomRight" state="frozen"/>
      <selection activeCell="B74" sqref="B74"/>
      <selection pane="topRight" activeCell="B74" sqref="B74"/>
      <selection pane="bottomLeft" activeCell="B74" sqref="B74"/>
      <selection pane="bottomRight" activeCell="AU1" sqref="AU1"/>
    </sheetView>
  </sheetViews>
  <sheetFormatPr defaultColWidth="9.140625" defaultRowHeight="12.75" x14ac:dyDescent="0.2"/>
  <cols>
    <col min="1" max="1" width="15.5703125" style="95" bestFit="1" customWidth="1"/>
    <col min="2" max="2" width="68.85546875" style="95" bestFit="1" customWidth="1"/>
    <col min="3" max="3" width="9.140625" style="95" bestFit="1" customWidth="1"/>
    <col min="4" max="4" width="7.85546875" style="95" bestFit="1" customWidth="1"/>
    <col min="5" max="6" width="7.42578125" style="95" bestFit="1" customWidth="1"/>
    <col min="7" max="8" width="7.85546875" style="95" bestFit="1" customWidth="1"/>
    <col min="9" max="10" width="7.42578125" style="95" bestFit="1" customWidth="1"/>
    <col min="11" max="12" width="7.85546875" style="95" bestFit="1" customWidth="1"/>
    <col min="13" max="15" width="7.42578125" style="95" bestFit="1" customWidth="1"/>
    <col min="16" max="16" width="7.85546875" style="95" bestFit="1" customWidth="1"/>
    <col min="17" max="19" width="7.42578125" style="95" bestFit="1" customWidth="1"/>
    <col min="20" max="20" width="7.140625" style="95" bestFit="1" customWidth="1"/>
    <col min="21" max="21" width="8.5703125" style="95" bestFit="1" customWidth="1"/>
    <col min="22" max="23" width="7.42578125" style="95" bestFit="1" customWidth="1"/>
    <col min="24" max="24" width="7.140625" style="95" bestFit="1" customWidth="1"/>
    <col min="25" max="25" width="7.85546875" style="95" bestFit="1" customWidth="1"/>
    <col min="26" max="26" width="7.42578125" style="95" bestFit="1" customWidth="1"/>
    <col min="27" max="27" width="8.5703125" style="95" bestFit="1" customWidth="1"/>
    <col min="28" max="29" width="7.140625" style="95" bestFit="1" customWidth="1"/>
    <col min="30" max="32" width="7.42578125" style="95" bestFit="1" customWidth="1"/>
    <col min="33" max="35" width="7.140625" style="95" bestFit="1" customWidth="1"/>
    <col min="36" max="36" width="7.42578125" style="95" bestFit="1" customWidth="1"/>
    <col min="37" max="37" width="7.140625" style="95" bestFit="1" customWidth="1"/>
    <col min="38" max="41" width="7.42578125" style="95" bestFit="1" customWidth="1"/>
    <col min="42" max="42" width="7.140625" style="95" bestFit="1" customWidth="1"/>
    <col min="43" max="48" width="7.42578125" style="95" bestFit="1" customWidth="1"/>
    <col min="49" max="16384" width="9.140625" style="95"/>
  </cols>
  <sheetData>
    <row r="1" spans="1:53" s="86" customFormat="1" x14ac:dyDescent="0.2">
      <c r="A1" s="86" t="s">
        <v>63</v>
      </c>
    </row>
    <row r="2" spans="1:53" s="90" customFormat="1" x14ac:dyDescent="0.2">
      <c r="A2" s="88"/>
      <c r="B2" s="88"/>
      <c r="C2" s="88">
        <v>1990</v>
      </c>
      <c r="D2" s="88">
        <v>1991</v>
      </c>
      <c r="E2" s="88">
        <v>1992</v>
      </c>
      <c r="F2" s="88">
        <v>1993</v>
      </c>
      <c r="G2" s="88">
        <v>1994</v>
      </c>
      <c r="H2" s="88">
        <v>1995</v>
      </c>
      <c r="I2" s="88">
        <v>1996</v>
      </c>
      <c r="J2" s="88">
        <v>1997</v>
      </c>
      <c r="K2" s="88">
        <v>1998</v>
      </c>
      <c r="L2" s="88">
        <v>1999</v>
      </c>
      <c r="M2" s="88">
        <v>2000</v>
      </c>
      <c r="N2" s="88">
        <v>2001</v>
      </c>
      <c r="O2" s="88">
        <v>2002</v>
      </c>
      <c r="P2" s="88">
        <v>2003</v>
      </c>
      <c r="Q2" s="88">
        <v>2004</v>
      </c>
      <c r="R2" s="88">
        <v>2005</v>
      </c>
      <c r="S2" s="88">
        <v>2006</v>
      </c>
      <c r="T2" s="88">
        <v>2007</v>
      </c>
      <c r="U2" s="88">
        <v>2008</v>
      </c>
      <c r="V2" s="88">
        <v>2009</v>
      </c>
      <c r="W2" s="88">
        <v>2010</v>
      </c>
      <c r="X2" s="88">
        <v>2011</v>
      </c>
      <c r="Y2" s="88">
        <v>2012</v>
      </c>
      <c r="Z2" s="88">
        <v>2013</v>
      </c>
      <c r="AA2" s="88">
        <v>2014</v>
      </c>
      <c r="AB2" s="88">
        <v>2015</v>
      </c>
      <c r="AC2" s="88">
        <v>2016</v>
      </c>
      <c r="AD2" s="88">
        <v>2017</v>
      </c>
      <c r="AE2" s="88">
        <v>2018</v>
      </c>
      <c r="AF2" s="88">
        <v>2019</v>
      </c>
      <c r="AG2" s="88">
        <v>2020</v>
      </c>
      <c r="AH2" s="88">
        <v>2021</v>
      </c>
      <c r="AI2" s="88">
        <v>2022</v>
      </c>
      <c r="AJ2" s="88">
        <v>2023</v>
      </c>
      <c r="AK2" s="88">
        <v>2024</v>
      </c>
      <c r="AL2" s="88">
        <v>2025</v>
      </c>
      <c r="AM2" s="88">
        <v>2026</v>
      </c>
      <c r="AN2" s="88">
        <v>2027</v>
      </c>
      <c r="AO2" s="88">
        <v>2028</v>
      </c>
      <c r="AP2" s="88">
        <v>2029</v>
      </c>
      <c r="AQ2" s="88">
        <v>2030</v>
      </c>
      <c r="AR2" s="88">
        <v>2031</v>
      </c>
      <c r="AS2" s="88">
        <v>2032</v>
      </c>
      <c r="AT2" s="88">
        <v>2033</v>
      </c>
      <c r="AU2" s="88">
        <v>2034</v>
      </c>
      <c r="AV2" s="88">
        <v>2035</v>
      </c>
      <c r="AW2" s="88">
        <v>2036</v>
      </c>
      <c r="AX2" s="88">
        <v>2037</v>
      </c>
      <c r="AY2" s="88">
        <v>2038</v>
      </c>
      <c r="AZ2" s="88">
        <v>2039</v>
      </c>
      <c r="BA2" s="88">
        <v>2040</v>
      </c>
    </row>
    <row r="3" spans="1:53" s="86" customFormat="1" x14ac:dyDescent="0.2">
      <c r="A3" s="91" t="s">
        <v>1</v>
      </c>
      <c r="B3" s="128" t="s">
        <v>2</v>
      </c>
      <c r="C3" s="93">
        <v>264.27514368312001</v>
      </c>
      <c r="D3" s="93">
        <v>344.54625201035998</v>
      </c>
      <c r="E3" s="93">
        <v>307.11963402043</v>
      </c>
      <c r="F3" s="93">
        <v>325.63582203222001</v>
      </c>
      <c r="G3" s="93">
        <v>357.27740019399999</v>
      </c>
      <c r="H3" s="93">
        <v>343.54772431135001</v>
      </c>
      <c r="I3" s="93">
        <v>467.09009418714999</v>
      </c>
      <c r="J3" s="93">
        <v>389.07775407185005</v>
      </c>
      <c r="K3" s="93">
        <v>359.57318869348995</v>
      </c>
      <c r="L3" s="93">
        <v>342.67244317274998</v>
      </c>
      <c r="M3" s="93">
        <v>317.42209877914001</v>
      </c>
      <c r="N3" s="93">
        <v>339.15371782809001</v>
      </c>
      <c r="O3" s="93">
        <v>346.03513858651002</v>
      </c>
      <c r="P3" s="93">
        <v>390.05174791997996</v>
      </c>
      <c r="Q3" s="93">
        <v>339.83516471507005</v>
      </c>
      <c r="R3" s="93">
        <v>310.72624981454999</v>
      </c>
      <c r="S3" s="93">
        <v>380.00716752067001</v>
      </c>
      <c r="T3" s="93">
        <v>326.63336717449999</v>
      </c>
      <c r="U3" s="93">
        <v>315.60151083030001</v>
      </c>
      <c r="V3" s="93">
        <v>324.51754343307999</v>
      </c>
      <c r="W3" s="93">
        <v>344.89113239150998</v>
      </c>
      <c r="X3" s="93">
        <v>300.15932268051</v>
      </c>
      <c r="Y3" s="93">
        <v>278.14736968064</v>
      </c>
      <c r="Z3" s="93">
        <v>297.61097153326</v>
      </c>
      <c r="AA3" s="93">
        <v>266.10948340736002</v>
      </c>
      <c r="AB3" s="93">
        <v>248.60495909118001</v>
      </c>
      <c r="AC3" s="93">
        <v>270.05040975201001</v>
      </c>
      <c r="AD3" s="93">
        <v>261.24394160475998</v>
      </c>
      <c r="AE3" s="93">
        <v>262.44225462464999</v>
      </c>
      <c r="AF3" s="93">
        <v>238.25322415954</v>
      </c>
      <c r="AG3" s="53">
        <v>202.15004514815496</v>
      </c>
      <c r="AH3" s="53">
        <v>198.97965423527165</v>
      </c>
      <c r="AI3" s="53">
        <v>193.75498162555721</v>
      </c>
      <c r="AJ3" s="53">
        <v>192.36106522243728</v>
      </c>
      <c r="AK3" s="53">
        <v>187.18945284095719</v>
      </c>
      <c r="AL3" s="53">
        <v>179.5932737042063</v>
      </c>
      <c r="AM3" s="53">
        <v>174.56362253774705</v>
      </c>
      <c r="AN3" s="53">
        <v>170.03416749891261</v>
      </c>
      <c r="AO3" s="53">
        <v>166.85553588397693</v>
      </c>
      <c r="AP3" s="53">
        <v>163.16003106557105</v>
      </c>
      <c r="AQ3" s="53">
        <v>158.59667694115822</v>
      </c>
      <c r="AR3" s="53">
        <v>161.78155934051026</v>
      </c>
      <c r="AS3" s="53">
        <v>163.47620287897431</v>
      </c>
      <c r="AT3" s="53">
        <v>161.93127973772931</v>
      </c>
      <c r="AU3" s="53">
        <v>164.32384888242944</v>
      </c>
      <c r="AV3" s="53">
        <v>165.92331228585164</v>
      </c>
      <c r="AW3" s="53">
        <v>167.5449563646265</v>
      </c>
      <c r="AX3" s="53">
        <v>169.33578436009344</v>
      </c>
      <c r="AY3" s="53">
        <v>170.51651560326718</v>
      </c>
      <c r="AZ3" s="53">
        <v>171.891970951583</v>
      </c>
      <c r="BA3" s="53">
        <v>174.08598579839446</v>
      </c>
    </row>
    <row r="4" spans="1:53" s="86" customFormat="1" x14ac:dyDescent="0.2">
      <c r="A4" s="91" t="s">
        <v>3</v>
      </c>
      <c r="B4" s="128" t="s">
        <v>4</v>
      </c>
      <c r="C4" s="93">
        <v>2.1833322399999999</v>
      </c>
      <c r="D4" s="93">
        <v>2.6880949739999997</v>
      </c>
      <c r="E4" s="93">
        <v>3.6446197120000003</v>
      </c>
      <c r="F4" s="93">
        <v>7.9821499650500005</v>
      </c>
      <c r="G4" s="93">
        <v>8.613921490000001</v>
      </c>
      <c r="H4" s="93">
        <v>8.3139254620000003</v>
      </c>
      <c r="I4" s="93">
        <v>9.1036525291700006</v>
      </c>
      <c r="J4" s="93">
        <v>7.4914610939899999</v>
      </c>
      <c r="K4" s="93">
        <v>7.3999131</v>
      </c>
      <c r="L4" s="93">
        <v>7.7973819799999999</v>
      </c>
      <c r="M4" s="93">
        <v>7.3899131000000002</v>
      </c>
      <c r="N4" s="93">
        <v>7.0915635000000004</v>
      </c>
      <c r="O4" s="93">
        <v>6.7566674000000004</v>
      </c>
      <c r="P4" s="93">
        <v>6.4739447887999999</v>
      </c>
      <c r="Q4" s="93">
        <v>5.6568000912</v>
      </c>
      <c r="R4" s="93">
        <v>4.5447859976</v>
      </c>
      <c r="S4" s="93">
        <v>4.4609396144</v>
      </c>
      <c r="T4" s="93">
        <v>4.1682825880000003</v>
      </c>
      <c r="U4" s="93">
        <v>3.5959215391999999</v>
      </c>
      <c r="V4" s="93">
        <v>3.6786739909999997</v>
      </c>
      <c r="W4" s="93">
        <v>3.0863468857999998</v>
      </c>
      <c r="X4" s="93">
        <v>3.0526988300000002</v>
      </c>
      <c r="Y4" s="93">
        <v>3.5318698079999997</v>
      </c>
      <c r="Z4" s="93">
        <v>3.4713969649999998</v>
      </c>
      <c r="AA4" s="93">
        <v>3.7355743666399999</v>
      </c>
      <c r="AB4" s="93">
        <v>3.8171894505999999</v>
      </c>
      <c r="AC4" s="93">
        <v>3.59591294229</v>
      </c>
      <c r="AD4" s="93">
        <v>3.4656875703199996</v>
      </c>
      <c r="AE4" s="93">
        <v>4.0047234882099998</v>
      </c>
      <c r="AF4" s="93">
        <v>3.81602470152</v>
      </c>
      <c r="AG4" s="53">
        <v>1.9189676828</v>
      </c>
      <c r="AH4" s="53">
        <v>1.9189676828</v>
      </c>
      <c r="AI4" s="53">
        <v>1.9189676828</v>
      </c>
      <c r="AJ4" s="53">
        <v>1.9189676828</v>
      </c>
      <c r="AK4" s="53">
        <v>1.9189676828</v>
      </c>
      <c r="AL4" s="53">
        <v>1.9189676828</v>
      </c>
      <c r="AM4" s="53">
        <v>1.9189676828</v>
      </c>
      <c r="AN4" s="53">
        <v>1.9189676828</v>
      </c>
      <c r="AO4" s="53">
        <v>1.9189676828</v>
      </c>
      <c r="AP4" s="53">
        <v>1.9189676828</v>
      </c>
      <c r="AQ4" s="53">
        <v>1.9189676828</v>
      </c>
      <c r="AR4" s="53">
        <v>1.9189676828</v>
      </c>
      <c r="AS4" s="53">
        <v>1.9189676828</v>
      </c>
      <c r="AT4" s="53">
        <v>1.9189676828</v>
      </c>
      <c r="AU4" s="53">
        <v>1.9189676828</v>
      </c>
      <c r="AV4" s="53">
        <v>1.9189676828</v>
      </c>
      <c r="AW4" s="53">
        <v>1.9189676828</v>
      </c>
      <c r="AX4" s="53">
        <v>1.9189676828</v>
      </c>
      <c r="AY4" s="53">
        <v>1.9189676828</v>
      </c>
      <c r="AZ4" s="53">
        <v>1.9189676828</v>
      </c>
      <c r="BA4" s="53">
        <v>1.9189676828</v>
      </c>
    </row>
    <row r="5" spans="1:53" s="86" customFormat="1" x14ac:dyDescent="0.2">
      <c r="A5" s="91" t="s">
        <v>5</v>
      </c>
      <c r="B5" s="128" t="s">
        <v>6</v>
      </c>
      <c r="C5" s="93">
        <v>20.861025602999998</v>
      </c>
      <c r="D5" s="93">
        <v>21.3467491842</v>
      </c>
      <c r="E5" s="93">
        <v>24.461132856599999</v>
      </c>
      <c r="F5" s="93">
        <v>24.71805605742</v>
      </c>
      <c r="G5" s="93">
        <v>27.14636863862</v>
      </c>
      <c r="H5" s="93">
        <v>28.09255040879</v>
      </c>
      <c r="I5" s="93">
        <v>33.241690949910002</v>
      </c>
      <c r="J5" s="93">
        <v>43.424107776</v>
      </c>
      <c r="K5" s="93">
        <v>48.220650566580005</v>
      </c>
      <c r="L5" s="93">
        <v>52.459550449959998</v>
      </c>
      <c r="M5" s="93">
        <v>55.54193225681</v>
      </c>
      <c r="N5" s="93">
        <v>49.348137014229998</v>
      </c>
      <c r="O5" s="93">
        <v>50.289582329330003</v>
      </c>
      <c r="P5" s="93">
        <v>45.078883004689999</v>
      </c>
      <c r="Q5" s="93">
        <v>41.082315875420001</v>
      </c>
      <c r="R5" s="93">
        <v>39.319883898</v>
      </c>
      <c r="S5" s="93">
        <v>34.528256103419999</v>
      </c>
      <c r="T5" s="93">
        <v>28.590652252289999</v>
      </c>
      <c r="U5" s="93">
        <v>29.30424159184</v>
      </c>
      <c r="V5" s="93">
        <v>27.532067827780001</v>
      </c>
      <c r="W5" s="93">
        <v>27.109142806449999</v>
      </c>
      <c r="X5" s="93">
        <v>26.089403166149999</v>
      </c>
      <c r="Y5" s="93">
        <v>25.979595113169999</v>
      </c>
      <c r="Z5" s="93">
        <v>24.984756902959997</v>
      </c>
      <c r="AA5" s="93">
        <v>23.79389775057</v>
      </c>
      <c r="AB5" s="93">
        <v>24.92099271551</v>
      </c>
      <c r="AC5" s="93">
        <v>23.026523991409999</v>
      </c>
      <c r="AD5" s="93">
        <v>23.666097628399999</v>
      </c>
      <c r="AE5" s="93">
        <v>21.856339097709998</v>
      </c>
      <c r="AF5" s="93">
        <v>21.036821032790002</v>
      </c>
      <c r="AG5" s="53">
        <v>17.914122913952216</v>
      </c>
      <c r="AH5" s="53">
        <v>18.48793616430325</v>
      </c>
      <c r="AI5" s="53">
        <v>23.273115863127796</v>
      </c>
      <c r="AJ5" s="53">
        <v>21.597058332339554</v>
      </c>
      <c r="AK5" s="53">
        <v>20.463130812289169</v>
      </c>
      <c r="AL5" s="53">
        <v>19.123718544662296</v>
      </c>
      <c r="AM5" s="53">
        <v>19.764563431989746</v>
      </c>
      <c r="AN5" s="53">
        <v>20.140130998854936</v>
      </c>
      <c r="AO5" s="53">
        <v>20.795249429459204</v>
      </c>
      <c r="AP5" s="53">
        <v>20.771848486940812</v>
      </c>
      <c r="AQ5" s="53">
        <v>20.812488368771088</v>
      </c>
      <c r="AR5" s="53">
        <v>20.363334722999284</v>
      </c>
      <c r="AS5" s="53">
        <v>20.309897934929193</v>
      </c>
      <c r="AT5" s="53">
        <v>19.997483704457913</v>
      </c>
      <c r="AU5" s="53">
        <v>20.423867500526878</v>
      </c>
      <c r="AV5" s="53">
        <v>20.16847685262476</v>
      </c>
      <c r="AW5" s="53">
        <v>19.883419909698716</v>
      </c>
      <c r="AX5" s="53">
        <v>19.534855754257151</v>
      </c>
      <c r="AY5" s="53">
        <v>19.161276383867055</v>
      </c>
      <c r="AZ5" s="53">
        <v>18.852982995570635</v>
      </c>
      <c r="BA5" s="53">
        <v>18.633651719039602</v>
      </c>
    </row>
    <row r="6" spans="1:53" s="87" customFormat="1" x14ac:dyDescent="0.2">
      <c r="A6" s="106"/>
      <c r="B6" s="129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</row>
    <row r="7" spans="1:53" s="86" customFormat="1" x14ac:dyDescent="0.2">
      <c r="A7" s="91" t="s">
        <v>7</v>
      </c>
      <c r="B7" s="96" t="s">
        <v>8</v>
      </c>
      <c r="C7" s="93">
        <v>166.28290733666</v>
      </c>
      <c r="D7" s="93">
        <v>178.69665472905001</v>
      </c>
      <c r="E7" s="93">
        <v>176.46162255301999</v>
      </c>
      <c r="F7" s="93">
        <v>164.50819121183997</v>
      </c>
      <c r="G7" s="93">
        <v>163.13452911844001</v>
      </c>
      <c r="H7" s="93">
        <v>217.83327054141</v>
      </c>
      <c r="I7" s="93">
        <v>214.62845744441998</v>
      </c>
      <c r="J7" s="93">
        <v>213.96732082241999</v>
      </c>
      <c r="K7" s="93">
        <v>218.43862229344001</v>
      </c>
      <c r="L7" s="93">
        <v>215.07523657406</v>
      </c>
      <c r="M7" s="93">
        <v>206.46077037088</v>
      </c>
      <c r="N7" s="93">
        <v>202.86681954155</v>
      </c>
      <c r="O7" s="93">
        <v>188.80280362609</v>
      </c>
      <c r="P7" s="93">
        <v>176.27735579926997</v>
      </c>
      <c r="Q7" s="93">
        <v>185.62092146430001</v>
      </c>
      <c r="R7" s="93">
        <v>172.04916368324999</v>
      </c>
      <c r="S7" s="93">
        <v>190.50462730426</v>
      </c>
      <c r="T7" s="93">
        <v>193.22895424833001</v>
      </c>
      <c r="U7" s="93">
        <v>175.65788951087001</v>
      </c>
      <c r="V7" s="93">
        <v>143.91968433237</v>
      </c>
      <c r="W7" s="93">
        <v>151.77802603535002</v>
      </c>
      <c r="X7" s="93">
        <v>153.47543349434</v>
      </c>
      <c r="Y7" s="93">
        <v>137.52339888233001</v>
      </c>
      <c r="Z7" s="93">
        <v>130.55130436738</v>
      </c>
      <c r="AA7" s="93">
        <v>120.96969526315999</v>
      </c>
      <c r="AB7" s="93">
        <v>143.61569933212002</v>
      </c>
      <c r="AC7" s="93">
        <v>165.24330307279001</v>
      </c>
      <c r="AD7" s="93">
        <v>165.00950947134001</v>
      </c>
      <c r="AE7" s="93">
        <v>181.94665607016</v>
      </c>
      <c r="AF7" s="93">
        <v>157.17819366380999</v>
      </c>
      <c r="AG7" s="53">
        <v>87.578425599761516</v>
      </c>
      <c r="AH7" s="53">
        <v>85.097955348756557</v>
      </c>
      <c r="AI7" s="53">
        <v>83.69428050533385</v>
      </c>
      <c r="AJ7" s="53">
        <v>82.290440706226917</v>
      </c>
      <c r="AK7" s="53">
        <v>80.885912684143065</v>
      </c>
      <c r="AL7" s="53">
        <v>79.481783630012629</v>
      </c>
      <c r="AM7" s="53">
        <v>78.407241704390842</v>
      </c>
      <c r="AN7" s="53">
        <v>77.332849966392146</v>
      </c>
      <c r="AO7" s="53">
        <v>76.2582253571546</v>
      </c>
      <c r="AP7" s="53">
        <v>75.183424898093719</v>
      </c>
      <c r="AQ7" s="53">
        <v>74.108005657688594</v>
      </c>
      <c r="AR7" s="53">
        <v>73.08946969713385</v>
      </c>
      <c r="AS7" s="53">
        <v>72.073389438838348</v>
      </c>
      <c r="AT7" s="53">
        <v>71.062223413639799</v>
      </c>
      <c r="AU7" s="53">
        <v>70.014925499755051</v>
      </c>
      <c r="AV7" s="53">
        <v>68.997281119266233</v>
      </c>
      <c r="AW7" s="53">
        <v>68.248761193849404</v>
      </c>
      <c r="AX7" s="53">
        <v>67.50027701808375</v>
      </c>
      <c r="AY7" s="53">
        <v>66.75179437298695</v>
      </c>
      <c r="AZ7" s="53">
        <v>66.003312053857954</v>
      </c>
      <c r="BA7" s="53">
        <v>65.254806006803037</v>
      </c>
    </row>
    <row r="8" spans="1:53" s="86" customFormat="1" x14ac:dyDescent="0.2">
      <c r="A8" s="97" t="s">
        <v>178</v>
      </c>
      <c r="B8" s="97" t="s">
        <v>9</v>
      </c>
      <c r="C8" s="93">
        <v>24.766732919579997</v>
      </c>
      <c r="D8" s="93">
        <v>24.714141371269999</v>
      </c>
      <c r="E8" s="93">
        <v>24.608320313579998</v>
      </c>
      <c r="F8" s="93">
        <v>24.447409027229998</v>
      </c>
      <c r="G8" s="93">
        <v>24.343628835399997</v>
      </c>
      <c r="H8" s="93">
        <v>24.424232834280001</v>
      </c>
      <c r="I8" s="93">
        <v>24.55620592208</v>
      </c>
      <c r="J8" s="93">
        <v>24.72971915662</v>
      </c>
      <c r="K8" s="93">
        <v>24.96679761048</v>
      </c>
      <c r="L8" s="93">
        <v>25.35935580244</v>
      </c>
      <c r="M8" s="93">
        <v>26.09449112195</v>
      </c>
      <c r="N8" s="93">
        <v>26.879576531959998</v>
      </c>
      <c r="O8" s="93">
        <v>27.469373652679998</v>
      </c>
      <c r="P8" s="93">
        <v>28.033330349500002</v>
      </c>
      <c r="Q8" s="93">
        <v>28.570238613810002</v>
      </c>
      <c r="R8" s="93">
        <v>29.60676375748</v>
      </c>
      <c r="S8" s="93">
        <v>31.63145959717</v>
      </c>
      <c r="T8" s="93">
        <v>34.238358565889996</v>
      </c>
      <c r="U8" s="93">
        <v>35.63851312709</v>
      </c>
      <c r="V8" s="93">
        <v>26.890383577390001</v>
      </c>
      <c r="W8" s="93">
        <v>33.25359181404</v>
      </c>
      <c r="X8" s="93">
        <v>31.423096938569998</v>
      </c>
      <c r="Y8" s="93">
        <v>30.232387747200001</v>
      </c>
      <c r="Z8" s="93">
        <v>29.433130947319999</v>
      </c>
      <c r="AA8" s="93">
        <v>28.057359283979999</v>
      </c>
      <c r="AB8" s="93">
        <v>28.405506004819998</v>
      </c>
      <c r="AC8" s="93">
        <v>28.102115301640001</v>
      </c>
      <c r="AD8" s="93">
        <v>26.935073917930001</v>
      </c>
      <c r="AE8" s="93">
        <v>27.90727415009</v>
      </c>
      <c r="AF8" s="93">
        <v>27.715982055089999</v>
      </c>
      <c r="AG8" s="53">
        <v>24.735552650327964</v>
      </c>
      <c r="AH8" s="53">
        <v>24.214001575618337</v>
      </c>
      <c r="AI8" s="53">
        <v>24.322125306693824</v>
      </c>
      <c r="AJ8" s="53">
        <v>24.414115053209468</v>
      </c>
      <c r="AK8" s="53">
        <v>24.497741474682499</v>
      </c>
      <c r="AL8" s="53">
        <v>24.5630584558108</v>
      </c>
      <c r="AM8" s="53">
        <v>24.173037578833295</v>
      </c>
      <c r="AN8" s="53">
        <v>23.768779501137317</v>
      </c>
      <c r="AO8" s="53">
        <v>23.357395483196381</v>
      </c>
      <c r="AP8" s="53">
        <v>22.946644469400454</v>
      </c>
      <c r="AQ8" s="53">
        <v>22.543152355225995</v>
      </c>
      <c r="AR8" s="53">
        <v>22.542021634298681</v>
      </c>
      <c r="AS8" s="53">
        <v>22.534389675043556</v>
      </c>
      <c r="AT8" s="53">
        <v>22.526041608487354</v>
      </c>
      <c r="AU8" s="53">
        <v>22.517127409124384</v>
      </c>
      <c r="AV8" s="53">
        <v>22.50791637029991</v>
      </c>
      <c r="AW8" s="53">
        <v>22.51378911714367</v>
      </c>
      <c r="AX8" s="53">
        <v>22.519556005399306</v>
      </c>
      <c r="AY8" s="53">
        <v>22.522902005504243</v>
      </c>
      <c r="AZ8" s="53">
        <v>22.526196218498313</v>
      </c>
      <c r="BA8" s="53">
        <v>22.52944078636633</v>
      </c>
    </row>
    <row r="9" spans="1:53" s="87" customFormat="1" x14ac:dyDescent="0.2">
      <c r="A9" s="99"/>
      <c r="B9" s="99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</row>
    <row r="10" spans="1:53" x14ac:dyDescent="0.2">
      <c r="A10" s="97" t="s">
        <v>10</v>
      </c>
      <c r="B10" s="97" t="s">
        <v>191</v>
      </c>
      <c r="C10" s="93">
        <v>10.45589377386</v>
      </c>
      <c r="D10" s="93">
        <v>9.9769230624000009</v>
      </c>
      <c r="E10" s="93">
        <v>9.756171598209999</v>
      </c>
      <c r="F10" s="93">
        <v>9.5120452685999997</v>
      </c>
      <c r="G10" s="93">
        <v>9.71939859075</v>
      </c>
      <c r="H10" s="93">
        <v>10.139662893179999</v>
      </c>
      <c r="I10" s="93">
        <v>11.458092466749999</v>
      </c>
      <c r="J10" s="93">
        <v>11.50303053743</v>
      </c>
      <c r="K10" s="93">
        <v>10.12885527529</v>
      </c>
      <c r="L10" s="93">
        <v>9.2752618813499996</v>
      </c>
      <c r="M10" s="93">
        <v>8.3202254696899995</v>
      </c>
      <c r="N10" s="93">
        <v>8.49172750462</v>
      </c>
      <c r="O10" s="93">
        <v>8.0854115151000006</v>
      </c>
      <c r="P10" s="93">
        <v>8.4827705340200001</v>
      </c>
      <c r="Q10" s="93">
        <v>8.18553629036</v>
      </c>
      <c r="R10" s="93">
        <v>8.3485712975700004</v>
      </c>
      <c r="S10" s="93">
        <v>8.5891144119000007</v>
      </c>
      <c r="T10" s="93">
        <v>9.1274496811300008</v>
      </c>
      <c r="U10" s="93">
        <v>9.0777910256199998</v>
      </c>
      <c r="V10" s="93">
        <v>8.6439645999100012</v>
      </c>
      <c r="W10" s="93">
        <v>9.0939401050799997</v>
      </c>
      <c r="X10" s="93">
        <v>8.910957507900001</v>
      </c>
      <c r="Y10" s="93">
        <v>7.1430482522500007</v>
      </c>
      <c r="Z10" s="93">
        <v>7.1435705671700003</v>
      </c>
      <c r="AA10" s="93">
        <v>7.3243382796400001</v>
      </c>
      <c r="AB10" s="93">
        <v>7.0268171446399998</v>
      </c>
      <c r="AC10" s="93">
        <v>7.2500095829399998</v>
      </c>
      <c r="AD10" s="93">
        <v>7.1667177094300003</v>
      </c>
      <c r="AE10" s="93">
        <v>7.0180910086399999</v>
      </c>
      <c r="AF10" s="93">
        <v>7.03803036479</v>
      </c>
      <c r="AG10" s="53">
        <v>8.0150119339046952</v>
      </c>
      <c r="AH10" s="53">
        <v>8.1081183190861825</v>
      </c>
      <c r="AI10" s="53">
        <v>8.1931455160065862</v>
      </c>
      <c r="AJ10" s="53">
        <v>8.2745023826036181</v>
      </c>
      <c r="AK10" s="53">
        <v>8.355055023513108</v>
      </c>
      <c r="AL10" s="53">
        <v>8.4310602631044524</v>
      </c>
      <c r="AM10" s="53">
        <v>8.5251000687884719</v>
      </c>
      <c r="AN10" s="53">
        <v>8.6227690644367367</v>
      </c>
      <c r="AO10" s="53">
        <v>8.7186167692020771</v>
      </c>
      <c r="AP10" s="53">
        <v>8.8143069919577179</v>
      </c>
      <c r="AQ10" s="53">
        <v>8.9167530036184601</v>
      </c>
      <c r="AR10" s="53">
        <v>8.945712370497807</v>
      </c>
      <c r="AS10" s="53">
        <v>8.9733159388997485</v>
      </c>
      <c r="AT10" s="53">
        <v>8.9995781987493118</v>
      </c>
      <c r="AU10" s="53">
        <v>9.0246730298747657</v>
      </c>
      <c r="AV10" s="53">
        <v>9.0575271995682751</v>
      </c>
      <c r="AW10" s="53">
        <v>9.0818000421533007</v>
      </c>
      <c r="AX10" s="53">
        <v>9.1089688315222634</v>
      </c>
      <c r="AY10" s="53">
        <v>9.134564042845394</v>
      </c>
      <c r="AZ10" s="53">
        <v>9.1594710587749653</v>
      </c>
      <c r="BA10" s="53">
        <v>9.1909584685667784</v>
      </c>
    </row>
    <row r="11" spans="1:53" x14ac:dyDescent="0.2">
      <c r="A11" s="97" t="s">
        <v>136</v>
      </c>
      <c r="B11" s="97" t="s">
        <v>141</v>
      </c>
      <c r="C11" s="93">
        <v>180.05276852034999</v>
      </c>
      <c r="D11" s="93">
        <v>193.94112781441999</v>
      </c>
      <c r="E11" s="93">
        <v>210.05985522829999</v>
      </c>
      <c r="F11" s="93">
        <v>220.51621352661999</v>
      </c>
      <c r="G11" s="93">
        <v>235.8918998785</v>
      </c>
      <c r="H11" s="93">
        <v>245.13882315961999</v>
      </c>
      <c r="I11" s="93">
        <v>253.48909527278002</v>
      </c>
      <c r="J11" s="93">
        <v>264.58949597219998</v>
      </c>
      <c r="K11" s="93">
        <v>266.27123013183001</v>
      </c>
      <c r="L11" s="93">
        <v>264.79485608684001</v>
      </c>
      <c r="M11" s="93">
        <v>262.29695462685999</v>
      </c>
      <c r="N11" s="93">
        <v>253.47663548943001</v>
      </c>
      <c r="O11" s="93">
        <v>251.43805245276002</v>
      </c>
      <c r="P11" s="93">
        <v>249.72584410279998</v>
      </c>
      <c r="Q11" s="93">
        <v>243.12414350836002</v>
      </c>
      <c r="R11" s="93">
        <v>229.00491015978</v>
      </c>
      <c r="S11" s="93">
        <v>219.37564288090999</v>
      </c>
      <c r="T11" s="93">
        <v>216.14415880845999</v>
      </c>
      <c r="U11" s="93">
        <v>205.25191584952</v>
      </c>
      <c r="V11" s="93">
        <v>196.75700722343001</v>
      </c>
      <c r="W11" s="93">
        <v>191.92080901158999</v>
      </c>
      <c r="X11" s="93">
        <v>187.50692400046</v>
      </c>
      <c r="Y11" s="93">
        <v>182.09707048311998</v>
      </c>
      <c r="Z11" s="93">
        <v>177.98379946089</v>
      </c>
      <c r="AA11" s="93">
        <v>172.97391333405</v>
      </c>
      <c r="AB11" s="93">
        <v>172.86449634524999</v>
      </c>
      <c r="AC11" s="93">
        <v>167.27038259970001</v>
      </c>
      <c r="AD11" s="93">
        <v>161.48371530079001</v>
      </c>
      <c r="AE11" s="93">
        <v>159.44569273510001</v>
      </c>
      <c r="AF11" s="93">
        <v>152.81706891920999</v>
      </c>
      <c r="AG11" s="53">
        <v>162.99699718628153</v>
      </c>
      <c r="AH11" s="53">
        <v>160.17306867952857</v>
      </c>
      <c r="AI11" s="53">
        <v>158.38541943961619</v>
      </c>
      <c r="AJ11" s="53">
        <v>155.95084908866673</v>
      </c>
      <c r="AK11" s="53">
        <v>153.04796112839605</v>
      </c>
      <c r="AL11" s="53">
        <v>150.21819279235203</v>
      </c>
      <c r="AM11" s="53">
        <v>147.22109002680901</v>
      </c>
      <c r="AN11" s="53">
        <v>143.95676808195995</v>
      </c>
      <c r="AO11" s="53">
        <v>140.92440770872011</v>
      </c>
      <c r="AP11" s="53">
        <v>138.09997974782232</v>
      </c>
      <c r="AQ11" s="53">
        <v>135.52003472195031</v>
      </c>
      <c r="AR11" s="53">
        <v>133.06557802495246</v>
      </c>
      <c r="AS11" s="53">
        <v>130.5491748684783</v>
      </c>
      <c r="AT11" s="53">
        <v>127.79551728274143</v>
      </c>
      <c r="AU11" s="53">
        <v>124.73386655900011</v>
      </c>
      <c r="AV11" s="53">
        <v>121.41274087008543</v>
      </c>
      <c r="AW11" s="53">
        <v>117.82102414380853</v>
      </c>
      <c r="AX11" s="53">
        <v>113.94817843068057</v>
      </c>
      <c r="AY11" s="53">
        <v>110.01295979434954</v>
      </c>
      <c r="AZ11" s="53">
        <v>105.98760352912188</v>
      </c>
      <c r="BA11" s="53">
        <v>101.9295992714892</v>
      </c>
    </row>
    <row r="12" spans="1:53" x14ac:dyDescent="0.2">
      <c r="A12" s="97" t="s">
        <v>137</v>
      </c>
      <c r="B12" s="97" t="s">
        <v>142</v>
      </c>
      <c r="C12" s="102">
        <v>10.06144820079</v>
      </c>
      <c r="D12" s="102">
        <v>10.43257307927</v>
      </c>
      <c r="E12" s="102">
        <v>11.007378822570001</v>
      </c>
      <c r="F12" s="102">
        <v>11.38505419985</v>
      </c>
      <c r="G12" s="102">
        <v>11.833521808019999</v>
      </c>
      <c r="H12" s="102">
        <v>13.751875076359999</v>
      </c>
      <c r="I12" s="102">
        <v>17.573190953139999</v>
      </c>
      <c r="J12" s="102">
        <v>21.85136422823</v>
      </c>
      <c r="K12" s="102">
        <v>26.29215748991</v>
      </c>
      <c r="L12" s="102">
        <v>30.945135919089999</v>
      </c>
      <c r="M12" s="102">
        <v>35.804365771240001</v>
      </c>
      <c r="N12" s="102">
        <v>42.481787234839999</v>
      </c>
      <c r="O12" s="102">
        <v>46.056089450719995</v>
      </c>
      <c r="P12" s="102">
        <v>50.186306727580003</v>
      </c>
      <c r="Q12" s="102">
        <v>55.697561083689997</v>
      </c>
      <c r="R12" s="102">
        <v>59.909370679890003</v>
      </c>
      <c r="S12" s="102">
        <v>66.484387420419992</v>
      </c>
      <c r="T12" s="102">
        <v>72.845142896489989</v>
      </c>
      <c r="U12" s="102">
        <v>73.109659003019999</v>
      </c>
      <c r="V12" s="102">
        <v>67.923879419580004</v>
      </c>
      <c r="W12" s="102">
        <v>66.011651889030006</v>
      </c>
      <c r="X12" s="102">
        <v>62.921966569639999</v>
      </c>
      <c r="Y12" s="102">
        <v>59.936482191069999</v>
      </c>
      <c r="Z12" s="102">
        <v>56.834474306910003</v>
      </c>
      <c r="AA12" s="102">
        <v>53.978821701379999</v>
      </c>
      <c r="AB12" s="102">
        <v>53.788217679190005</v>
      </c>
      <c r="AC12" s="102">
        <v>52.499773508249994</v>
      </c>
      <c r="AD12" s="102">
        <v>51.4226766564</v>
      </c>
      <c r="AE12" s="102">
        <v>50.127036171469996</v>
      </c>
      <c r="AF12" s="102">
        <v>46.661660527370003</v>
      </c>
      <c r="AG12" s="53">
        <v>56.419377893615952</v>
      </c>
      <c r="AH12" s="53">
        <v>55.548875783150109</v>
      </c>
      <c r="AI12" s="53">
        <v>54.70872493573733</v>
      </c>
      <c r="AJ12" s="53">
        <v>53.88522170665761</v>
      </c>
      <c r="AK12" s="53">
        <v>53.072888227252214</v>
      </c>
      <c r="AL12" s="53">
        <v>52.277305135105571</v>
      </c>
      <c r="AM12" s="53">
        <v>51.468699208488708</v>
      </c>
      <c r="AN12" s="53">
        <v>50.639090344507807</v>
      </c>
      <c r="AO12" s="53">
        <v>49.769560541371085</v>
      </c>
      <c r="AP12" s="53">
        <v>48.860186746569582</v>
      </c>
      <c r="AQ12" s="53">
        <v>47.892438469546327</v>
      </c>
      <c r="AR12" s="53">
        <v>46.86954526964572</v>
      </c>
      <c r="AS12" s="53">
        <v>45.752381834256973</v>
      </c>
      <c r="AT12" s="53">
        <v>44.547189200317476</v>
      </c>
      <c r="AU12" s="53">
        <v>43.251290281967997</v>
      </c>
      <c r="AV12" s="53">
        <v>41.863381115528462</v>
      </c>
      <c r="AW12" s="53">
        <v>40.40021351714843</v>
      </c>
      <c r="AX12" s="53">
        <v>38.861829495605271</v>
      </c>
      <c r="AY12" s="53">
        <v>37.281167397977029</v>
      </c>
      <c r="AZ12" s="53">
        <v>35.645859258661801</v>
      </c>
      <c r="BA12" s="53">
        <v>33.948415899093703</v>
      </c>
    </row>
    <row r="13" spans="1:53" x14ac:dyDescent="0.2">
      <c r="A13" s="97" t="s">
        <v>138</v>
      </c>
      <c r="B13" s="97" t="s">
        <v>143</v>
      </c>
      <c r="C13" s="102">
        <v>101.45520728177</v>
      </c>
      <c r="D13" s="102">
        <v>101.11616842452</v>
      </c>
      <c r="E13" s="102">
        <v>97.614471510799987</v>
      </c>
      <c r="F13" s="102">
        <v>93.718541951920002</v>
      </c>
      <c r="G13" s="102">
        <v>96.283951616240003</v>
      </c>
      <c r="H13" s="102">
        <v>89.958543815170003</v>
      </c>
      <c r="I13" s="102">
        <v>82.764742102689993</v>
      </c>
      <c r="J13" s="102">
        <v>75.448230652159992</v>
      </c>
      <c r="K13" s="102">
        <v>69.769253963330002</v>
      </c>
      <c r="L13" s="102">
        <v>65.811361918390006</v>
      </c>
      <c r="M13" s="102">
        <v>58.834339547200003</v>
      </c>
      <c r="N13" s="102">
        <v>55.05871663392</v>
      </c>
      <c r="O13" s="102">
        <v>50.733826169880004</v>
      </c>
      <c r="P13" s="102">
        <v>49.835205470030004</v>
      </c>
      <c r="Q13" s="102">
        <v>47.826270763339998</v>
      </c>
      <c r="R13" s="102">
        <v>45.344333444249997</v>
      </c>
      <c r="S13" s="102">
        <v>45.731539233010004</v>
      </c>
      <c r="T13" s="102">
        <v>59.040811275659998</v>
      </c>
      <c r="U13" s="102">
        <v>74.594090490680003</v>
      </c>
      <c r="V13" s="102">
        <v>81.043978593460011</v>
      </c>
      <c r="W13" s="102">
        <v>96.186949930909989</v>
      </c>
      <c r="X13" s="102">
        <v>128.40149364097999</v>
      </c>
      <c r="Y13" s="102">
        <v>139.56746485526</v>
      </c>
      <c r="Z13" s="102">
        <v>153.33031110324001</v>
      </c>
      <c r="AA13" s="102">
        <v>181.34220821892998</v>
      </c>
      <c r="AB13" s="102">
        <v>194.29686102280999</v>
      </c>
      <c r="AC13" s="102">
        <v>212.79771012425999</v>
      </c>
      <c r="AD13" s="102">
        <v>223.76804643688001</v>
      </c>
      <c r="AE13" s="102">
        <v>236.10668531549001</v>
      </c>
      <c r="AF13" s="102">
        <v>237.74342695990998</v>
      </c>
      <c r="AG13" s="53">
        <v>201.12369644043778</v>
      </c>
      <c r="AH13" s="53">
        <v>205.46035026542441</v>
      </c>
      <c r="AI13" s="53">
        <v>209.37406245095542</v>
      </c>
      <c r="AJ13" s="53">
        <v>212.97904625761797</v>
      </c>
      <c r="AK13" s="53">
        <v>216.36988859037058</v>
      </c>
      <c r="AL13" s="53">
        <v>219.6479330547549</v>
      </c>
      <c r="AM13" s="53">
        <v>222.963241475068</v>
      </c>
      <c r="AN13" s="53">
        <v>226.34967535562049</v>
      </c>
      <c r="AO13" s="53">
        <v>229.88081021601977</v>
      </c>
      <c r="AP13" s="53">
        <v>233.65908829556651</v>
      </c>
      <c r="AQ13" s="53">
        <v>238.13026051788708</v>
      </c>
      <c r="AR13" s="53">
        <v>242.94398954542709</v>
      </c>
      <c r="AS13" s="53">
        <v>247.35208774255415</v>
      </c>
      <c r="AT13" s="53">
        <v>251.2423608533947</v>
      </c>
      <c r="AU13" s="53">
        <v>254.73282101409993</v>
      </c>
      <c r="AV13" s="53">
        <v>258.0266192676313</v>
      </c>
      <c r="AW13" s="53">
        <v>261.22337452938177</v>
      </c>
      <c r="AX13" s="53">
        <v>264.38512723666668</v>
      </c>
      <c r="AY13" s="53">
        <v>267.55907439696676</v>
      </c>
      <c r="AZ13" s="53">
        <v>270.77527650093452</v>
      </c>
      <c r="BA13" s="53">
        <v>273.40396584635585</v>
      </c>
    </row>
    <row r="14" spans="1:53" x14ac:dyDescent="0.2">
      <c r="A14" s="97" t="s">
        <v>139</v>
      </c>
      <c r="B14" s="97" t="s">
        <v>140</v>
      </c>
      <c r="C14" s="102">
        <v>0.72072352423999997</v>
      </c>
      <c r="D14" s="102">
        <v>0.74061824893999995</v>
      </c>
      <c r="E14" s="102">
        <v>0.77951644243999996</v>
      </c>
      <c r="F14" s="102">
        <v>0.81310330895000005</v>
      </c>
      <c r="G14" s="102">
        <v>0.85335228960999998</v>
      </c>
      <c r="H14" s="102">
        <v>0.89609266539999999</v>
      </c>
      <c r="I14" s="102">
        <v>0.93786487021999998</v>
      </c>
      <c r="J14" s="102">
        <v>1.0220947867500001</v>
      </c>
      <c r="K14" s="102">
        <v>1.10229058266</v>
      </c>
      <c r="L14" s="102">
        <v>1.10909489829</v>
      </c>
      <c r="M14" s="102">
        <v>1.11242216639</v>
      </c>
      <c r="N14" s="102">
        <v>1.0670987969200001</v>
      </c>
      <c r="O14" s="102">
        <v>1.1072237333599999</v>
      </c>
      <c r="P14" s="102">
        <v>1.11687761848</v>
      </c>
      <c r="Q14" s="102">
        <v>1.1110155689699999</v>
      </c>
      <c r="R14" s="102">
        <v>1.13154732322</v>
      </c>
      <c r="S14" s="102">
        <v>1.18448867059</v>
      </c>
      <c r="T14" s="102">
        <v>1.2516503544300002</v>
      </c>
      <c r="U14" s="102">
        <v>1.2493708754499999</v>
      </c>
      <c r="V14" s="102">
        <v>1.1998553004299999</v>
      </c>
      <c r="W14" s="102">
        <v>1.1797451702300001</v>
      </c>
      <c r="X14" s="102">
        <v>1.16332901009</v>
      </c>
      <c r="Y14" s="102">
        <v>1.1682467619500001</v>
      </c>
      <c r="Z14" s="102">
        <v>1.18130012598</v>
      </c>
      <c r="AA14" s="102">
        <v>1.2055133759499999</v>
      </c>
      <c r="AB14" s="102">
        <v>1.2143067725100001</v>
      </c>
      <c r="AC14" s="102">
        <v>1.21532800795</v>
      </c>
      <c r="AD14" s="102">
        <v>1.2391306155199999</v>
      </c>
      <c r="AE14" s="102">
        <v>1.27153178355</v>
      </c>
      <c r="AF14" s="102">
        <v>1.2986602146300001</v>
      </c>
      <c r="AG14" s="53">
        <v>0.92705599255019833</v>
      </c>
      <c r="AH14" s="53">
        <v>0.92777985047503142</v>
      </c>
      <c r="AI14" s="53">
        <v>0.92753547014925652</v>
      </c>
      <c r="AJ14" s="53">
        <v>0.92689444569721102</v>
      </c>
      <c r="AK14" s="53">
        <v>0.92567822792145049</v>
      </c>
      <c r="AL14" s="53">
        <v>0.92428022943774235</v>
      </c>
      <c r="AM14" s="53">
        <v>0.92265255800322088</v>
      </c>
      <c r="AN14" s="53">
        <v>0.92082483813731064</v>
      </c>
      <c r="AO14" s="53">
        <v>0.91872851629852892</v>
      </c>
      <c r="AP14" s="53">
        <v>0.91633795486488168</v>
      </c>
      <c r="AQ14" s="53">
        <v>0.91374809940190427</v>
      </c>
      <c r="AR14" s="53">
        <v>0.91245102465303141</v>
      </c>
      <c r="AS14" s="53">
        <v>0.91100795382187683</v>
      </c>
      <c r="AT14" s="53">
        <v>0.90939150441928496</v>
      </c>
      <c r="AU14" s="53">
        <v>0.90758913785198103</v>
      </c>
      <c r="AV14" s="53">
        <v>0.90495609096603991</v>
      </c>
      <c r="AW14" s="53">
        <v>0.90216054256217815</v>
      </c>
      <c r="AX14" s="53">
        <v>0.89914832623531837</v>
      </c>
      <c r="AY14" s="53">
        <v>0.8959774948669682</v>
      </c>
      <c r="AZ14" s="53">
        <v>0.89266141014951572</v>
      </c>
      <c r="BA14" s="53">
        <v>0.88920312014928027</v>
      </c>
    </row>
    <row r="15" spans="1:53" x14ac:dyDescent="0.2">
      <c r="A15" s="97" t="s">
        <v>11</v>
      </c>
      <c r="B15" s="97" t="s">
        <v>12</v>
      </c>
      <c r="C15" s="93">
        <v>8.9825538272000003</v>
      </c>
      <c r="D15" s="93">
        <v>9.1368826304000006</v>
      </c>
      <c r="E15" s="93">
        <v>9.6634387583999999</v>
      </c>
      <c r="F15" s="93">
        <v>10.0298625792</v>
      </c>
      <c r="G15" s="93">
        <v>9.0900648000000004</v>
      </c>
      <c r="H15" s="93">
        <v>9.1697289984000001</v>
      </c>
      <c r="I15" s="93">
        <v>9.1003222591999986</v>
      </c>
      <c r="J15" s="93">
        <v>8.8602482879999993</v>
      </c>
      <c r="K15" s="93">
        <v>7.4761193203200005</v>
      </c>
      <c r="L15" s="93">
        <v>7.0231369599999995</v>
      </c>
      <c r="M15" s="93">
        <v>6.8963552000000004</v>
      </c>
      <c r="N15" s="93">
        <v>6.3925948799999999</v>
      </c>
      <c r="O15" s="93">
        <v>6.3718669862399997</v>
      </c>
      <c r="P15" s="93">
        <v>6.6080792870399998</v>
      </c>
      <c r="Q15" s="93">
        <v>6.5446072742399997</v>
      </c>
      <c r="R15" s="93">
        <v>7.0263518169600001</v>
      </c>
      <c r="S15" s="93">
        <v>6.8642169792000001</v>
      </c>
      <c r="T15" s="93">
        <v>6.8892040627199993</v>
      </c>
      <c r="U15" s="93">
        <v>7.1647850803199997</v>
      </c>
      <c r="V15" s="93">
        <v>6.9682628735999996</v>
      </c>
      <c r="W15" s="93">
        <v>7.3310174783999997</v>
      </c>
      <c r="X15" s="93">
        <v>7.5488309299199994</v>
      </c>
      <c r="Y15" s="93">
        <v>7.5471436992000003</v>
      </c>
      <c r="Z15" s="93">
        <v>7.5006651662000001</v>
      </c>
      <c r="AA15" s="93">
        <v>7.63195522967</v>
      </c>
      <c r="AB15" s="93">
        <v>7.5163277757600007</v>
      </c>
      <c r="AC15" s="93">
        <v>7.6730893515599998</v>
      </c>
      <c r="AD15" s="93">
        <v>7.3845468097599998</v>
      </c>
      <c r="AE15" s="93">
        <v>6.7817793446000003</v>
      </c>
      <c r="AF15" s="93">
        <v>6.7693763200000001</v>
      </c>
      <c r="AG15" s="53">
        <v>6.7670400000000006</v>
      </c>
      <c r="AH15" s="53">
        <v>6.7670400000000006</v>
      </c>
      <c r="AI15" s="53">
        <v>6.7648000000000001</v>
      </c>
      <c r="AJ15" s="53">
        <v>6.755840000000001</v>
      </c>
      <c r="AK15" s="53">
        <v>6.0726399999999998</v>
      </c>
      <c r="AL15" s="53">
        <v>6.0592000000000006</v>
      </c>
      <c r="AM15" s="53">
        <v>6.052480000000001</v>
      </c>
      <c r="AN15" s="53">
        <v>2.3968000000000003</v>
      </c>
      <c r="AO15" s="53">
        <v>2.2041600000000003</v>
      </c>
      <c r="AP15" s="53">
        <v>2.0451200000000003</v>
      </c>
      <c r="AQ15" s="53">
        <v>2.0473600000000003</v>
      </c>
      <c r="AR15" s="53">
        <v>2.0473600000000003</v>
      </c>
      <c r="AS15" s="53">
        <v>2.0473600000000003</v>
      </c>
      <c r="AT15" s="53">
        <v>2.0473600000000003</v>
      </c>
      <c r="AU15" s="53">
        <v>2.0473600000000003</v>
      </c>
      <c r="AV15" s="53">
        <v>2.0473600000000003</v>
      </c>
      <c r="AW15" s="53">
        <v>2.0473600000000003</v>
      </c>
      <c r="AX15" s="53">
        <v>2.0473600000000003</v>
      </c>
      <c r="AY15" s="53">
        <v>2.0473600000000003</v>
      </c>
      <c r="AZ15" s="53">
        <v>2.0473600000000003</v>
      </c>
      <c r="BA15" s="53">
        <v>2.0473600000000003</v>
      </c>
    </row>
    <row r="16" spans="1:53" x14ac:dyDescent="0.2">
      <c r="A16" s="97" t="s">
        <v>13</v>
      </c>
      <c r="B16" s="97" t="s">
        <v>192</v>
      </c>
      <c r="C16" s="93">
        <v>17.78984146346</v>
      </c>
      <c r="D16" s="93">
        <v>20.191653618340002</v>
      </c>
      <c r="E16" s="93">
        <v>20.422018968730001</v>
      </c>
      <c r="F16" s="93">
        <v>18.353882576189999</v>
      </c>
      <c r="G16" s="93">
        <v>17.14115872579</v>
      </c>
      <c r="H16" s="93">
        <v>17.886328542690002</v>
      </c>
      <c r="I16" s="93">
        <v>19.703699439640001</v>
      </c>
      <c r="J16" s="93">
        <v>19.545612545320001</v>
      </c>
      <c r="K16" s="93">
        <v>16.814098909150001</v>
      </c>
      <c r="L16" s="93">
        <v>14.84706104396</v>
      </c>
      <c r="M16" s="93">
        <v>15.6833481486</v>
      </c>
      <c r="N16" s="93">
        <v>16.541364935780003</v>
      </c>
      <c r="O16" s="93">
        <v>17.973208411849999</v>
      </c>
      <c r="P16" s="93">
        <v>17.790731405480003</v>
      </c>
      <c r="Q16" s="93">
        <v>15.92630662873</v>
      </c>
      <c r="R16" s="93">
        <v>18.20179974485</v>
      </c>
      <c r="S16" s="93">
        <v>17.032700936679998</v>
      </c>
      <c r="T16" s="93">
        <v>15.254636473289999</v>
      </c>
      <c r="U16" s="93">
        <v>18.609535761099998</v>
      </c>
      <c r="V16" s="93">
        <v>17.558636438380002</v>
      </c>
      <c r="W16" s="93">
        <v>15.657460607609998</v>
      </c>
      <c r="X16" s="93">
        <v>15.354986684670001</v>
      </c>
      <c r="Y16" s="93">
        <v>14.98876243204</v>
      </c>
      <c r="Z16" s="93">
        <v>15.1647239997</v>
      </c>
      <c r="AA16" s="93">
        <v>12.61099662198</v>
      </c>
      <c r="AB16" s="93">
        <v>14.37996725208</v>
      </c>
      <c r="AC16" s="93">
        <v>16.03755108156</v>
      </c>
      <c r="AD16" s="93">
        <v>16.249277970569999</v>
      </c>
      <c r="AE16" s="93">
        <v>16.01263113984</v>
      </c>
      <c r="AF16" s="93">
        <v>13.156671936479999</v>
      </c>
      <c r="AG16" s="53">
        <v>18.346663244944491</v>
      </c>
      <c r="AH16" s="53">
        <v>18.321280889659665</v>
      </c>
      <c r="AI16" s="53">
        <v>18.295905845923073</v>
      </c>
      <c r="AJ16" s="53">
        <v>18.270619913055203</v>
      </c>
      <c r="AK16" s="53">
        <v>18.24522046179327</v>
      </c>
      <c r="AL16" s="53">
        <v>18.219863589960504</v>
      </c>
      <c r="AM16" s="53">
        <v>18.194805168346885</v>
      </c>
      <c r="AN16" s="53">
        <v>18.16941356615586</v>
      </c>
      <c r="AO16" s="53">
        <v>18.144020795084042</v>
      </c>
      <c r="AP16" s="53">
        <v>18.118660405604693</v>
      </c>
      <c r="AQ16" s="53">
        <v>18.093267459374054</v>
      </c>
      <c r="AR16" s="53">
        <v>18.036567707669825</v>
      </c>
      <c r="AS16" s="53">
        <v>17.979917109217769</v>
      </c>
      <c r="AT16" s="53">
        <v>17.923210718513516</v>
      </c>
      <c r="AU16" s="53">
        <v>17.866509624414647</v>
      </c>
      <c r="AV16" s="53">
        <v>17.809784183263002</v>
      </c>
      <c r="AW16" s="53">
        <v>17.753058742111349</v>
      </c>
      <c r="AX16" s="53">
        <v>17.696333300959736</v>
      </c>
      <c r="AY16" s="53">
        <v>17.639607859808088</v>
      </c>
      <c r="AZ16" s="53">
        <v>17.58288241865645</v>
      </c>
      <c r="BA16" s="53">
        <v>17.526709469347296</v>
      </c>
    </row>
    <row r="17" spans="1:53" s="87" customFormat="1" x14ac:dyDescent="0.2">
      <c r="A17" s="106"/>
      <c r="B17" s="129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</row>
    <row r="18" spans="1:53" s="86" customFormat="1" x14ac:dyDescent="0.2">
      <c r="A18" s="91" t="s">
        <v>179</v>
      </c>
      <c r="B18" s="128" t="s">
        <v>14</v>
      </c>
      <c r="C18" s="93">
        <v>16.812946028120002</v>
      </c>
      <c r="D18" s="93">
        <v>16.941848395299999</v>
      </c>
      <c r="E18" s="93">
        <v>17.109497266150001</v>
      </c>
      <c r="F18" s="93">
        <v>18.68271197468</v>
      </c>
      <c r="G18" s="93">
        <v>17.530304302800001</v>
      </c>
      <c r="H18" s="93">
        <v>19.202885590120001</v>
      </c>
      <c r="I18" s="93">
        <v>22.389756683809999</v>
      </c>
      <c r="J18" s="93">
        <v>20.440732947440001</v>
      </c>
      <c r="K18" s="93">
        <v>18.245005504449999</v>
      </c>
      <c r="L18" s="93">
        <v>20.605100325160002</v>
      </c>
      <c r="M18" s="93">
        <v>14.835327669349999</v>
      </c>
      <c r="N18" s="93">
        <v>14.31138101326</v>
      </c>
      <c r="O18" s="93">
        <v>14.463602445919999</v>
      </c>
      <c r="P18" s="93">
        <v>21.268778335489998</v>
      </c>
      <c r="Q18" s="93">
        <v>16.519816988430001</v>
      </c>
      <c r="R18" s="93">
        <v>19.90136659717</v>
      </c>
      <c r="S18" s="93">
        <v>18.31758223225</v>
      </c>
      <c r="T18" s="93">
        <v>16.999174140690002</v>
      </c>
      <c r="U18" s="93">
        <v>18.96048108978</v>
      </c>
      <c r="V18" s="93">
        <v>18.50223268825</v>
      </c>
      <c r="W18" s="93">
        <v>19.680051777359999</v>
      </c>
      <c r="X18" s="93">
        <v>15.33765441473</v>
      </c>
      <c r="Y18" s="93">
        <v>16.21702366313</v>
      </c>
      <c r="Z18" s="93">
        <v>15.899646553889999</v>
      </c>
      <c r="AA18" s="93">
        <v>14.622909823659999</v>
      </c>
      <c r="AB18" s="93">
        <v>15.29029006567</v>
      </c>
      <c r="AC18" s="93">
        <v>17.414530870269999</v>
      </c>
      <c r="AD18" s="93">
        <v>18.053273851779998</v>
      </c>
      <c r="AE18" s="93">
        <v>17.208530728179998</v>
      </c>
      <c r="AF18" s="93">
        <v>17.45954994881</v>
      </c>
      <c r="AG18" s="53">
        <v>11.420010792480587</v>
      </c>
      <c r="AH18" s="53">
        <v>10.88732207034607</v>
      </c>
      <c r="AI18" s="53">
        <v>10.688931907214554</v>
      </c>
      <c r="AJ18" s="53">
        <v>10.490541744083021</v>
      </c>
      <c r="AK18" s="53">
        <v>10.292151580951499</v>
      </c>
      <c r="AL18" s="53">
        <v>10.096090639220613</v>
      </c>
      <c r="AM18" s="53">
        <v>9.9177649637841725</v>
      </c>
      <c r="AN18" s="53">
        <v>9.7423680353249171</v>
      </c>
      <c r="AO18" s="53">
        <v>9.5726534962305223</v>
      </c>
      <c r="AP18" s="53">
        <v>9.4105589328383452</v>
      </c>
      <c r="AQ18" s="53">
        <v>9.2669710468643398</v>
      </c>
      <c r="AR18" s="53">
        <v>8.8527664068958174</v>
      </c>
      <c r="AS18" s="53">
        <v>8.4367574456856822</v>
      </c>
      <c r="AT18" s="53">
        <v>8.017030442031496</v>
      </c>
      <c r="AU18" s="53">
        <v>7.5874852500207099</v>
      </c>
      <c r="AV18" s="53">
        <v>7.1385081680257008</v>
      </c>
      <c r="AW18" s="53">
        <v>7.0704160472738025</v>
      </c>
      <c r="AX18" s="53">
        <v>7.0023239265218917</v>
      </c>
      <c r="AY18" s="53">
        <v>6.9342318057699917</v>
      </c>
      <c r="AZ18" s="53">
        <v>6.8661396850180845</v>
      </c>
      <c r="BA18" s="53">
        <v>6.79804756426618</v>
      </c>
    </row>
    <row r="19" spans="1:53" s="86" customFormat="1" x14ac:dyDescent="0.2">
      <c r="A19" s="91" t="s">
        <v>180</v>
      </c>
      <c r="B19" s="128" t="s">
        <v>15</v>
      </c>
      <c r="C19" s="93">
        <v>1.3237362989899999</v>
      </c>
      <c r="D19" s="93">
        <v>1.32681531328</v>
      </c>
      <c r="E19" s="93">
        <v>1.3338145803999999</v>
      </c>
      <c r="F19" s="93">
        <v>1.34389029465</v>
      </c>
      <c r="G19" s="93">
        <v>1.3562846398699999</v>
      </c>
      <c r="H19" s="93">
        <v>1.36976697859</v>
      </c>
      <c r="I19" s="93">
        <v>1.3835678677000001</v>
      </c>
      <c r="J19" s="93">
        <v>1.3975141867800001</v>
      </c>
      <c r="K19" s="93">
        <v>1.4115349133799999</v>
      </c>
      <c r="L19" s="93">
        <v>1.4256187571899999</v>
      </c>
      <c r="M19" s="93">
        <v>1.4397657182099999</v>
      </c>
      <c r="N19" s="93">
        <v>1.48298732463</v>
      </c>
      <c r="O19" s="93">
        <v>1.5706873348899999</v>
      </c>
      <c r="P19" s="93">
        <v>1.7096146974899999</v>
      </c>
      <c r="Q19" s="93">
        <v>1.9018582013899998</v>
      </c>
      <c r="R19" s="93">
        <v>2.1064536415699999</v>
      </c>
      <c r="S19" s="93">
        <v>2.2981824317699999</v>
      </c>
      <c r="T19" s="93">
        <v>2.4367739982600001</v>
      </c>
      <c r="U19" s="93">
        <v>2.5203379564500001</v>
      </c>
      <c r="V19" s="93">
        <v>2.2210349410900001</v>
      </c>
      <c r="W19" s="93">
        <v>2.3172632317499997</v>
      </c>
      <c r="X19" s="93">
        <v>2.2387815745499999</v>
      </c>
      <c r="Y19" s="93">
        <v>2.1937379393100001</v>
      </c>
      <c r="Z19" s="93">
        <v>2.18485069257</v>
      </c>
      <c r="AA19" s="93">
        <v>2.1495149269500002</v>
      </c>
      <c r="AB19" s="93">
        <v>2.1527000748099998</v>
      </c>
      <c r="AC19" s="93">
        <v>2.1462952356899998</v>
      </c>
      <c r="AD19" s="93">
        <v>2.11636649157</v>
      </c>
      <c r="AE19" s="93">
        <v>2.1449693567499999</v>
      </c>
      <c r="AF19" s="93">
        <v>2.0624679438599998</v>
      </c>
      <c r="AG19" s="53">
        <v>0.97781250000000031</v>
      </c>
      <c r="AH19" s="53">
        <v>0.97781250000000031</v>
      </c>
      <c r="AI19" s="53">
        <v>0.97781250000000031</v>
      </c>
      <c r="AJ19" s="53">
        <v>0.97781250000000031</v>
      </c>
      <c r="AK19" s="53">
        <v>0.97781250000000031</v>
      </c>
      <c r="AL19" s="53">
        <v>0.95640550036088146</v>
      </c>
      <c r="AM19" s="53">
        <v>0.88596373129699346</v>
      </c>
      <c r="AN19" s="53">
        <v>0.78860494804695158</v>
      </c>
      <c r="AO19" s="53">
        <v>0.63902145698281898</v>
      </c>
      <c r="AP19" s="53">
        <v>0.41940562933518039</v>
      </c>
      <c r="AQ19" s="53">
        <v>2.9701875867214032E-2</v>
      </c>
      <c r="AR19" s="53">
        <v>5.5550812951706885E-2</v>
      </c>
      <c r="AS19" s="53">
        <v>9.7982589330686681E-2</v>
      </c>
      <c r="AT19" s="53">
        <v>0.17458549827609993</v>
      </c>
      <c r="AU19" s="53">
        <v>0.34142369123027067</v>
      </c>
      <c r="AV19" s="53">
        <v>0.68685309142851125</v>
      </c>
      <c r="AW19" s="53">
        <v>0.71683982292900505</v>
      </c>
      <c r="AX19" s="53">
        <v>0.74682655442949886</v>
      </c>
      <c r="AY19" s="53">
        <v>0.77681328592999244</v>
      </c>
      <c r="AZ19" s="53">
        <v>0.80680001743048668</v>
      </c>
      <c r="BA19" s="53">
        <v>0.83678674893098037</v>
      </c>
    </row>
    <row r="20" spans="1:53" s="86" customFormat="1" x14ac:dyDescent="0.2">
      <c r="A20" s="91" t="s">
        <v>181</v>
      </c>
      <c r="B20" s="128" t="s">
        <v>16</v>
      </c>
      <c r="C20" s="93">
        <v>105.85244760831999</v>
      </c>
      <c r="D20" s="93">
        <v>115.75892954238</v>
      </c>
      <c r="E20" s="93">
        <v>112.45654436363</v>
      </c>
      <c r="F20" s="93">
        <v>123.17804995804001</v>
      </c>
      <c r="G20" s="93">
        <v>117.23420361279</v>
      </c>
      <c r="H20" s="93">
        <v>118.10965723423999</v>
      </c>
      <c r="I20" s="93">
        <v>124.5254522157</v>
      </c>
      <c r="J20" s="93">
        <v>119.55860793165999</v>
      </c>
      <c r="K20" s="93">
        <v>113.07846947852001</v>
      </c>
      <c r="L20" s="93">
        <v>112.05001464038999</v>
      </c>
      <c r="M20" s="93">
        <v>117.81881019978999</v>
      </c>
      <c r="N20" s="93">
        <v>130.91378120197001</v>
      </c>
      <c r="O20" s="93">
        <v>130.50687289710999</v>
      </c>
      <c r="P20" s="93">
        <v>142.44996717173998</v>
      </c>
      <c r="Q20" s="93">
        <v>146.87277979369</v>
      </c>
      <c r="R20" s="93">
        <v>162.18806302927999</v>
      </c>
      <c r="S20" s="93">
        <v>171.8445488193</v>
      </c>
      <c r="T20" s="93">
        <v>192.91860164912998</v>
      </c>
      <c r="U20" s="93">
        <v>187.94175801123998</v>
      </c>
      <c r="V20" s="93">
        <v>186.94276274946</v>
      </c>
      <c r="W20" s="93">
        <v>201.50494110832003</v>
      </c>
      <c r="X20" s="93">
        <v>179.3638439204</v>
      </c>
      <c r="Y20" s="93">
        <v>172.83826461584999</v>
      </c>
      <c r="Z20" s="93">
        <v>177.32522305129001</v>
      </c>
      <c r="AA20" s="93">
        <v>167.87047763960001</v>
      </c>
      <c r="AB20" s="93">
        <v>191.47277887024001</v>
      </c>
      <c r="AC20" s="93">
        <v>201.92287081402998</v>
      </c>
      <c r="AD20" s="93">
        <v>192.40677469190001</v>
      </c>
      <c r="AE20" s="93">
        <v>183.04703273281999</v>
      </c>
      <c r="AF20" s="93">
        <v>170.38815929654999</v>
      </c>
      <c r="AG20" s="53">
        <v>109.93504109760575</v>
      </c>
      <c r="AH20" s="53">
        <v>107.27890946990567</v>
      </c>
      <c r="AI20" s="53">
        <v>104.75791285406861</v>
      </c>
      <c r="AJ20" s="53">
        <v>102.23562658638176</v>
      </c>
      <c r="AK20" s="53">
        <v>99.711886425093553</v>
      </c>
      <c r="AL20" s="53">
        <v>97.187282082363481</v>
      </c>
      <c r="AM20" s="53">
        <v>95.034508978496135</v>
      </c>
      <c r="AN20" s="53">
        <v>92.882225329088783</v>
      </c>
      <c r="AO20" s="53">
        <v>90.729976521965824</v>
      </c>
      <c r="AP20" s="53">
        <v>88.577760709180822</v>
      </c>
      <c r="AQ20" s="53">
        <v>86.425568558037753</v>
      </c>
      <c r="AR20" s="53">
        <v>84.154884209079555</v>
      </c>
      <c r="AS20" s="53">
        <v>81.883522429846195</v>
      </c>
      <c r="AT20" s="53">
        <v>79.611588851167866</v>
      </c>
      <c r="AU20" s="53">
        <v>77.339237071534285</v>
      </c>
      <c r="AV20" s="53">
        <v>75.066565554858002</v>
      </c>
      <c r="AW20" s="53">
        <v>73.798783438581538</v>
      </c>
      <c r="AX20" s="53">
        <v>72.530957074997204</v>
      </c>
      <c r="AY20" s="53">
        <v>71.263110842133372</v>
      </c>
      <c r="AZ20" s="53">
        <v>69.995258060203483</v>
      </c>
      <c r="BA20" s="53">
        <v>68.727404228460159</v>
      </c>
    </row>
    <row r="21" spans="1:53" x14ac:dyDescent="0.2">
      <c r="A21" s="97" t="s">
        <v>182</v>
      </c>
      <c r="B21" s="97" t="s">
        <v>17</v>
      </c>
      <c r="C21" s="93">
        <v>0.27529523227999997</v>
      </c>
      <c r="D21" s="93">
        <v>0.27697961022000001</v>
      </c>
      <c r="E21" s="93">
        <v>0.27979987433999998</v>
      </c>
      <c r="F21" s="93">
        <v>0.28365104199000002</v>
      </c>
      <c r="G21" s="93">
        <v>0.28840792205999999</v>
      </c>
      <c r="H21" s="93">
        <v>0.29393222988000001</v>
      </c>
      <c r="I21" s="93">
        <v>0.30008421719</v>
      </c>
      <c r="J21" s="93">
        <v>0.30654337453999997</v>
      </c>
      <c r="K21" s="93">
        <v>0.31308048183999998</v>
      </c>
      <c r="L21" s="93">
        <v>0.31965844859000003</v>
      </c>
      <c r="M21" s="93">
        <v>0.32625126140999999</v>
      </c>
      <c r="N21" s="93">
        <v>0.33387352348999999</v>
      </c>
      <c r="O21" s="93">
        <v>0.34333432443999995</v>
      </c>
      <c r="P21" s="93">
        <v>0.35427085051999996</v>
      </c>
      <c r="Q21" s="93">
        <v>0.36621884173000002</v>
      </c>
      <c r="R21" s="93">
        <v>0.37968234406000001</v>
      </c>
      <c r="S21" s="93">
        <v>0.40085231667999999</v>
      </c>
      <c r="T21" s="93">
        <v>0.42712561009</v>
      </c>
      <c r="U21" s="93">
        <v>0.45195379653000001</v>
      </c>
      <c r="V21" s="93">
        <v>0.44981861201000001</v>
      </c>
      <c r="W21" s="93">
        <v>0.43141891604000004</v>
      </c>
      <c r="X21" s="93">
        <v>0.42345319680999999</v>
      </c>
      <c r="Y21" s="93">
        <v>0.42115215171000003</v>
      </c>
      <c r="Z21" s="93">
        <v>0.41577544943</v>
      </c>
      <c r="AA21" s="93">
        <v>0.40620583012</v>
      </c>
      <c r="AB21" s="93">
        <v>0.40022015792999999</v>
      </c>
      <c r="AC21" s="93">
        <v>0.39808165971999998</v>
      </c>
      <c r="AD21" s="93">
        <v>0.39303855217</v>
      </c>
      <c r="AE21" s="93">
        <v>0.38153354816000001</v>
      </c>
      <c r="AF21" s="93">
        <v>0.35948266657</v>
      </c>
      <c r="AG21" s="53">
        <v>0.33951547128759085</v>
      </c>
      <c r="AH21" s="53">
        <v>0.32678761895533964</v>
      </c>
      <c r="AI21" s="53">
        <v>0.31565164126933304</v>
      </c>
      <c r="AJ21" s="53">
        <v>0.30659330112339356</v>
      </c>
      <c r="AK21" s="53">
        <v>0.30034152958443866</v>
      </c>
      <c r="AL21" s="53">
        <v>0.29662215081754134</v>
      </c>
      <c r="AM21" s="53">
        <v>0.29225520802319394</v>
      </c>
      <c r="AN21" s="53">
        <v>0.28670086620378787</v>
      </c>
      <c r="AO21" s="53">
        <v>0.2811031201361241</v>
      </c>
      <c r="AP21" s="53">
        <v>0.27544678314344817</v>
      </c>
      <c r="AQ21" s="53">
        <v>0.26973565121549259</v>
      </c>
      <c r="AR21" s="53">
        <v>0.26479819187456877</v>
      </c>
      <c r="AS21" s="53">
        <v>0.26131901678135339</v>
      </c>
      <c r="AT21" s="53">
        <v>0.25907372970193893</v>
      </c>
      <c r="AU21" s="53">
        <v>0.25772859812198634</v>
      </c>
      <c r="AV21" s="53">
        <v>0.25707126073082887</v>
      </c>
      <c r="AW21" s="53">
        <v>0.25674389848724927</v>
      </c>
      <c r="AX21" s="53">
        <v>0.25650970822427871</v>
      </c>
      <c r="AY21" s="53">
        <v>0.25631783813607151</v>
      </c>
      <c r="AZ21" s="53">
        <v>0.25613973396574402</v>
      </c>
      <c r="BA21" s="53">
        <v>0.25596370732711188</v>
      </c>
    </row>
    <row r="22" spans="1:53" s="86" customFormat="1" x14ac:dyDescent="0.2">
      <c r="A22" s="91" t="s">
        <v>183</v>
      </c>
      <c r="B22" s="128" t="s">
        <v>18</v>
      </c>
      <c r="C22" s="93">
        <v>21.377049007980002</v>
      </c>
      <c r="D22" s="93">
        <v>22.53863846218</v>
      </c>
      <c r="E22" s="93">
        <v>21.341481826750002</v>
      </c>
      <c r="F22" s="93">
        <v>20.129139220760003</v>
      </c>
      <c r="G22" s="93">
        <v>19.834281514600001</v>
      </c>
      <c r="H22" s="93">
        <v>19.07292953915</v>
      </c>
      <c r="I22" s="93">
        <v>18.679651079859998</v>
      </c>
      <c r="J22" s="93">
        <v>19.394304504840001</v>
      </c>
      <c r="K22" s="93">
        <v>19.262960881910001</v>
      </c>
      <c r="L22" s="93">
        <v>18.0355884841</v>
      </c>
      <c r="M22" s="93">
        <v>17.11740426031</v>
      </c>
      <c r="N22" s="93">
        <v>16.985549708619999</v>
      </c>
      <c r="O22" s="93">
        <v>16.41393556337</v>
      </c>
      <c r="P22" s="93">
        <v>16.672556000819998</v>
      </c>
      <c r="Q22" s="93">
        <v>16.84293703466</v>
      </c>
      <c r="R22" s="93">
        <v>16.906874183150002</v>
      </c>
      <c r="S22" s="93">
        <v>16.199725201060001</v>
      </c>
      <c r="T22" s="93">
        <v>15.336362536740001</v>
      </c>
      <c r="U22" s="93">
        <v>14.726835118029999</v>
      </c>
      <c r="V22" s="93">
        <v>13.313204986639999</v>
      </c>
      <c r="W22" s="93">
        <v>15.054919791709999</v>
      </c>
      <c r="X22" s="93">
        <v>14.396548457009999</v>
      </c>
      <c r="Y22" s="93">
        <v>13.853898870639998</v>
      </c>
      <c r="Z22" s="93">
        <v>13.916230423110001</v>
      </c>
      <c r="AA22" s="93">
        <v>12.77413215648</v>
      </c>
      <c r="AB22" s="93">
        <v>12.294353938479999</v>
      </c>
      <c r="AC22" s="93">
        <v>12.62038764841</v>
      </c>
      <c r="AD22" s="93">
        <v>12.403117497969999</v>
      </c>
      <c r="AE22" s="93">
        <v>12.45343684471</v>
      </c>
      <c r="AF22" s="93">
        <v>11.92874343419</v>
      </c>
      <c r="AG22" s="53">
        <v>11.281484424891586</v>
      </c>
      <c r="AH22" s="53">
        <v>11.275073351890727</v>
      </c>
      <c r="AI22" s="53">
        <v>11.324350263116417</v>
      </c>
      <c r="AJ22" s="53">
        <v>11.373631334639354</v>
      </c>
      <c r="AK22" s="53">
        <v>11.422930428327778</v>
      </c>
      <c r="AL22" s="53">
        <v>11.4722218664257</v>
      </c>
      <c r="AM22" s="53">
        <v>11.514793982122406</v>
      </c>
      <c r="AN22" s="53">
        <v>11.557372326528698</v>
      </c>
      <c r="AO22" s="53">
        <v>11.599950148231951</v>
      </c>
      <c r="AP22" s="53">
        <v>11.642525545662753</v>
      </c>
      <c r="AQ22" s="53">
        <v>11.685096666207407</v>
      </c>
      <c r="AR22" s="53">
        <v>11.691438836915871</v>
      </c>
      <c r="AS22" s="53">
        <v>11.69780862239476</v>
      </c>
      <c r="AT22" s="53">
        <v>11.704247971799177</v>
      </c>
      <c r="AU22" s="53">
        <v>11.71058996915087</v>
      </c>
      <c r="AV22" s="53">
        <v>11.695306307495525</v>
      </c>
      <c r="AW22" s="53">
        <v>11.642837637191086</v>
      </c>
      <c r="AX22" s="53">
        <v>11.590368864949884</v>
      </c>
      <c r="AY22" s="53">
        <v>11.537900158777971</v>
      </c>
      <c r="AZ22" s="53">
        <v>11.485431095378893</v>
      </c>
      <c r="BA22" s="53">
        <v>11.432962184612178</v>
      </c>
    </row>
    <row r="23" spans="1:53" x14ac:dyDescent="0.2">
      <c r="A23" s="97" t="s">
        <v>184</v>
      </c>
      <c r="B23" s="97" t="s">
        <v>19</v>
      </c>
      <c r="C23" s="93">
        <v>65.491175007620001</v>
      </c>
      <c r="D23" s="93">
        <v>65.968910245830003</v>
      </c>
      <c r="E23" s="93">
        <v>62.668918669159993</v>
      </c>
      <c r="F23" s="93">
        <v>62.061103546290006</v>
      </c>
      <c r="G23" s="93">
        <v>59.854927612559997</v>
      </c>
      <c r="H23" s="93">
        <v>61.576696835809997</v>
      </c>
      <c r="I23" s="93">
        <v>58.707540028970001</v>
      </c>
      <c r="J23" s="93">
        <v>57.226807925199999</v>
      </c>
      <c r="K23" s="93">
        <v>55.453498984219998</v>
      </c>
      <c r="L23" s="93">
        <v>57.019760035870007</v>
      </c>
      <c r="M23" s="93">
        <v>59.35890806279</v>
      </c>
      <c r="N23" s="93">
        <v>59.152861068150003</v>
      </c>
      <c r="O23" s="93">
        <v>59.378521965910004</v>
      </c>
      <c r="P23" s="93">
        <v>58.817234585009999</v>
      </c>
      <c r="Q23" s="93">
        <v>57.754392892410003</v>
      </c>
      <c r="R23" s="93">
        <v>58.513019657330005</v>
      </c>
      <c r="S23" s="93">
        <v>59.937296761250003</v>
      </c>
      <c r="T23" s="93">
        <v>60.634169804449996</v>
      </c>
      <c r="U23" s="93">
        <v>61.041749578020003</v>
      </c>
      <c r="V23" s="93">
        <v>59.967364122149995</v>
      </c>
      <c r="W23" s="93">
        <v>59.062323284919998</v>
      </c>
      <c r="X23" s="93">
        <v>57.748243306200003</v>
      </c>
      <c r="Y23" s="93">
        <v>55.025330068599999</v>
      </c>
      <c r="Z23" s="93">
        <v>56.345297361950003</v>
      </c>
      <c r="AA23" s="93">
        <v>55.041283054769998</v>
      </c>
      <c r="AB23" s="93">
        <v>58.359014033389997</v>
      </c>
      <c r="AC23" s="93">
        <v>58.733152071500001</v>
      </c>
      <c r="AD23" s="93">
        <v>56.34638016137</v>
      </c>
      <c r="AE23" s="93">
        <v>56.720772396859999</v>
      </c>
      <c r="AF23" s="93">
        <v>55.030505218850003</v>
      </c>
      <c r="AG23" s="53">
        <v>49.927394854884831</v>
      </c>
      <c r="AH23" s="53">
        <v>47.26468162389115</v>
      </c>
      <c r="AI23" s="53">
        <v>46.211173281670611</v>
      </c>
      <c r="AJ23" s="53">
        <v>45.138366282766576</v>
      </c>
      <c r="AK23" s="53">
        <v>44.071161903921436</v>
      </c>
      <c r="AL23" s="53">
        <v>43.009150990652678</v>
      </c>
      <c r="AM23" s="53">
        <v>42.319110545831947</v>
      </c>
      <c r="AN23" s="53">
        <v>41.625701199855911</v>
      </c>
      <c r="AO23" s="53">
        <v>40.905741636305073</v>
      </c>
      <c r="AP23" s="53">
        <v>40.185251685987872</v>
      </c>
      <c r="AQ23" s="53">
        <v>39.466047454638883</v>
      </c>
      <c r="AR23" s="53">
        <v>39.079298230378036</v>
      </c>
      <c r="AS23" s="53">
        <v>38.689624479526231</v>
      </c>
      <c r="AT23" s="53">
        <v>38.29555959701942</v>
      </c>
      <c r="AU23" s="53">
        <v>37.90605216672747</v>
      </c>
      <c r="AV23" s="53">
        <v>37.521570635572203</v>
      </c>
      <c r="AW23" s="53">
        <v>37.264949559784895</v>
      </c>
      <c r="AX23" s="53">
        <v>36.984151457060833</v>
      </c>
      <c r="AY23" s="53">
        <v>36.696689881279866</v>
      </c>
      <c r="AZ23" s="53">
        <v>36.406512451012723</v>
      </c>
      <c r="BA23" s="53">
        <v>36.116278324472091</v>
      </c>
    </row>
    <row r="24" spans="1:53" s="100" customFormat="1" x14ac:dyDescent="0.2">
      <c r="A24" s="99"/>
      <c r="B24" s="9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</row>
    <row r="25" spans="1:53" x14ac:dyDescent="0.2">
      <c r="A25" s="97" t="s">
        <v>185</v>
      </c>
      <c r="B25" s="101" t="s">
        <v>20</v>
      </c>
      <c r="C25" s="93">
        <v>3.7005148905299996</v>
      </c>
      <c r="D25" s="93">
        <v>7.9912246876099999</v>
      </c>
      <c r="E25" s="93">
        <v>3.78205274348</v>
      </c>
      <c r="F25" s="93">
        <v>6.8838893941099997</v>
      </c>
      <c r="G25" s="93">
        <v>7.40866488167</v>
      </c>
      <c r="H25" s="93">
        <v>6.4384683117600003</v>
      </c>
      <c r="I25" s="93">
        <v>4.8981527565699992</v>
      </c>
      <c r="J25" s="93">
        <v>4.0618321743100001</v>
      </c>
      <c r="K25" s="93">
        <v>4.8496917379399997</v>
      </c>
      <c r="L25" s="93">
        <v>4.7400419201900004</v>
      </c>
      <c r="M25" s="93">
        <v>3.1149233381600001</v>
      </c>
      <c r="N25" s="93">
        <v>2.0996894696600004</v>
      </c>
      <c r="O25" s="93">
        <v>2.3532197477900003</v>
      </c>
      <c r="P25" s="93">
        <v>2.30812130237</v>
      </c>
      <c r="Q25" s="93">
        <v>6.1673180682000002</v>
      </c>
      <c r="R25" s="93">
        <v>7.3882444391900002</v>
      </c>
      <c r="S25" s="93">
        <v>3.4595715549600001</v>
      </c>
      <c r="T25" s="93">
        <v>5.093535063</v>
      </c>
      <c r="U25" s="93">
        <v>3.1471824427700001</v>
      </c>
      <c r="V25" s="93">
        <v>4.8290556155399997</v>
      </c>
      <c r="W25" s="93">
        <v>3.3586820471399998</v>
      </c>
      <c r="X25" s="93">
        <v>6.4090631255899995</v>
      </c>
      <c r="Y25" s="93">
        <v>4.0881137939799999</v>
      </c>
      <c r="Z25" s="93">
        <v>5.0518624035300004</v>
      </c>
      <c r="AA25" s="93">
        <v>4.8982038761699993</v>
      </c>
      <c r="AB25" s="93">
        <v>3.6986535700699998</v>
      </c>
      <c r="AC25" s="93">
        <v>4.2420756772600008</v>
      </c>
      <c r="AD25" s="93">
        <v>8.0172801104100007</v>
      </c>
      <c r="AE25" s="160">
        <v>4.7530487471600003</v>
      </c>
      <c r="AF25" s="160">
        <v>3.6627917838999999</v>
      </c>
      <c r="AG25" s="53">
        <v>3.6679716540411329</v>
      </c>
      <c r="AH25" s="53">
        <v>3.6828625770099985</v>
      </c>
      <c r="AI25" s="53">
        <v>3.6989258162447549</v>
      </c>
      <c r="AJ25" s="53">
        <v>3.7162555724510971</v>
      </c>
      <c r="AK25" s="53">
        <v>3.7347896568696464</v>
      </c>
      <c r="AL25" s="53">
        <v>3.7552382936314097</v>
      </c>
      <c r="AM25" s="53">
        <v>3.7785520924876361</v>
      </c>
      <c r="AN25" s="53">
        <v>3.8052783159094821</v>
      </c>
      <c r="AO25" s="53">
        <v>3.8363171897687902</v>
      </c>
      <c r="AP25" s="53">
        <v>3.8719987468857537</v>
      </c>
      <c r="AQ25" s="53">
        <v>3.9132572232898486</v>
      </c>
      <c r="AR25" s="53">
        <v>3.9575892887368544</v>
      </c>
      <c r="AS25" s="53">
        <v>4.0028625139714684</v>
      </c>
      <c r="AT25" s="53">
        <v>4.0482189377936209</v>
      </c>
      <c r="AU25" s="53">
        <v>4.0940427766642902</v>
      </c>
      <c r="AV25" s="53">
        <v>4.1401221745819301</v>
      </c>
      <c r="AW25" s="53">
        <v>4.1850772537927901</v>
      </c>
      <c r="AX25" s="53">
        <v>4.2269395206576847</v>
      </c>
      <c r="AY25" s="53">
        <v>4.2661641364529954</v>
      </c>
      <c r="AZ25" s="53">
        <v>4.3030139351914594</v>
      </c>
      <c r="BA25" s="53">
        <v>4.3375664601900681</v>
      </c>
    </row>
    <row r="26" spans="1:53" x14ac:dyDescent="0.2">
      <c r="A26" s="122" t="s">
        <v>186</v>
      </c>
      <c r="B26" s="101" t="s">
        <v>110</v>
      </c>
      <c r="C26" s="102">
        <v>1.2556226500000001</v>
      </c>
      <c r="D26" s="102">
        <v>1.3698521625</v>
      </c>
      <c r="E26" s="102">
        <v>1.490546725</v>
      </c>
      <c r="F26" s="102">
        <v>1.616053175</v>
      </c>
      <c r="G26" s="102">
        <v>1.7480181749999999</v>
      </c>
      <c r="H26" s="102">
        <v>1.8829468749999998</v>
      </c>
      <c r="I26" s="102">
        <v>2.0229409500000002</v>
      </c>
      <c r="J26" s="102">
        <v>2.1727947439999999</v>
      </c>
      <c r="K26" s="102">
        <v>2.3274891440000003</v>
      </c>
      <c r="L26" s="102">
        <v>2.4914228354999999</v>
      </c>
      <c r="M26" s="102">
        <v>2.6584766449999999</v>
      </c>
      <c r="N26" s="102">
        <v>2.8367442549999997</v>
      </c>
      <c r="O26" s="102">
        <v>3.0191234384999999</v>
      </c>
      <c r="P26" s="102">
        <v>3.2121558855000001</v>
      </c>
      <c r="Q26" s="102">
        <v>3.4068900000000002</v>
      </c>
      <c r="R26" s="102">
        <v>3.4202999999999997</v>
      </c>
      <c r="S26" s="102">
        <v>3.4351999999999996</v>
      </c>
      <c r="T26" s="102">
        <v>3.44861</v>
      </c>
      <c r="U26" s="102">
        <v>3.4605299999999999</v>
      </c>
      <c r="V26" s="102">
        <v>3.4709599999999998</v>
      </c>
      <c r="W26" s="102">
        <v>3.4799000000000002</v>
      </c>
      <c r="X26" s="102">
        <v>3.4873500000000002</v>
      </c>
      <c r="Y26" s="102">
        <v>3.4933099999999997</v>
      </c>
      <c r="Z26" s="102">
        <v>3.4977799999999997</v>
      </c>
      <c r="AA26" s="102">
        <v>3.5007600000000001</v>
      </c>
      <c r="AB26" s="102">
        <v>3.5022500000000001</v>
      </c>
      <c r="AC26" s="102">
        <v>3.5022500000000001</v>
      </c>
      <c r="AD26" s="102">
        <v>3.5022500000000001</v>
      </c>
      <c r="AE26" s="161">
        <v>3.5022500000000001</v>
      </c>
      <c r="AF26" s="161">
        <v>3.5022500000000001</v>
      </c>
      <c r="AG26" s="53">
        <v>3.5022500000000019</v>
      </c>
      <c r="AH26" s="53">
        <v>3.5022500000000019</v>
      </c>
      <c r="AI26" s="53">
        <v>3.5022500000000019</v>
      </c>
      <c r="AJ26" s="53">
        <v>3.5022500000000019</v>
      </c>
      <c r="AK26" s="53">
        <v>3.5022500000000019</v>
      </c>
      <c r="AL26" s="53">
        <v>3.5022500000000019</v>
      </c>
      <c r="AM26" s="53">
        <v>3.5022500000000019</v>
      </c>
      <c r="AN26" s="53">
        <v>3.5022500000000019</v>
      </c>
      <c r="AO26" s="53">
        <v>3.5022500000000019</v>
      </c>
      <c r="AP26" s="53">
        <v>3.5022500000000019</v>
      </c>
      <c r="AQ26" s="53">
        <v>3.5022500000000019</v>
      </c>
      <c r="AR26" s="53">
        <v>3.5022500000000019</v>
      </c>
      <c r="AS26" s="53">
        <v>3.5022500000000019</v>
      </c>
      <c r="AT26" s="53">
        <v>3.5022500000000019</v>
      </c>
      <c r="AU26" s="53">
        <v>3.5022500000000019</v>
      </c>
      <c r="AV26" s="53">
        <v>3.5022500000000019</v>
      </c>
      <c r="AW26" s="53">
        <v>3.5022500000000019</v>
      </c>
      <c r="AX26" s="53">
        <v>3.5022500000000019</v>
      </c>
      <c r="AY26" s="53">
        <v>3.5022500000000019</v>
      </c>
      <c r="AZ26" s="53">
        <v>3.5022500000000019</v>
      </c>
      <c r="BA26" s="53">
        <v>3.5022500000000019</v>
      </c>
    </row>
    <row r="27" spans="1:53" x14ac:dyDescent="0.2">
      <c r="A27" s="98"/>
      <c r="B27" s="9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</row>
    <row r="28" spans="1:53" x14ac:dyDescent="0.2">
      <c r="A28" s="97" t="s">
        <v>21</v>
      </c>
      <c r="B28" s="91" t="s">
        <v>22</v>
      </c>
      <c r="C28" s="119">
        <v>4.6303719232000002</v>
      </c>
      <c r="D28" s="119">
        <v>2.5865328000000002E-3</v>
      </c>
      <c r="E28" s="119">
        <v>1.844252E-2</v>
      </c>
      <c r="F28" s="119">
        <v>1.598448E-4</v>
      </c>
      <c r="G28" s="119">
        <v>3.8347199999999999E-4</v>
      </c>
      <c r="H28" s="119">
        <v>2.4774015999999999E-3</v>
      </c>
      <c r="I28" s="119">
        <v>2.41012E-3</v>
      </c>
      <c r="J28" s="119">
        <v>4.9463999999999999E-5</v>
      </c>
      <c r="K28" s="119">
        <v>8.1455375999999989E-3</v>
      </c>
      <c r="L28" s="119">
        <v>6.0311567999999996E-3</v>
      </c>
      <c r="M28" s="119">
        <v>9.1291200000000003E-2</v>
      </c>
      <c r="N28" s="119"/>
      <c r="O28" s="119">
        <v>14.3452076864</v>
      </c>
      <c r="P28" s="119"/>
      <c r="Q28" s="119"/>
      <c r="R28" s="119">
        <v>1.1439173504</v>
      </c>
      <c r="S28" s="119"/>
      <c r="T28" s="119"/>
      <c r="U28" s="119"/>
      <c r="V28" s="119">
        <v>1.03640768E-2</v>
      </c>
      <c r="W28" s="119"/>
      <c r="X28" s="119"/>
      <c r="Y28" s="119"/>
      <c r="Z28" s="119">
        <v>2.1500735999999999E-3</v>
      </c>
      <c r="AA28" s="119"/>
      <c r="AB28" s="119"/>
      <c r="AC28" s="119"/>
      <c r="AD28" s="119"/>
      <c r="AE28" s="119"/>
      <c r="AF28" s="119"/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  <c r="AZ28" s="33">
        <v>0</v>
      </c>
      <c r="BA28" s="33">
        <v>0</v>
      </c>
    </row>
    <row r="29" spans="1:53" s="86" customFormat="1" x14ac:dyDescent="0.2">
      <c r="A29" s="97" t="s">
        <v>23</v>
      </c>
      <c r="B29" s="91" t="s">
        <v>24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</row>
    <row r="30" spans="1:53" s="86" customFormat="1" x14ac:dyDescent="0.2">
      <c r="A30" s="91" t="s">
        <v>25</v>
      </c>
      <c r="B30" s="128" t="s">
        <v>26</v>
      </c>
      <c r="C30" s="119">
        <v>173.24198915214001</v>
      </c>
      <c r="D30" s="119">
        <v>356.79860087950999</v>
      </c>
      <c r="E30" s="119">
        <v>368.47336239754003</v>
      </c>
      <c r="F30" s="119">
        <v>318.5290312939</v>
      </c>
      <c r="G30" s="119">
        <v>314.06653669167002</v>
      </c>
      <c r="H30" s="119">
        <v>243.01783177898</v>
      </c>
      <c r="I30" s="119">
        <v>268.70194400936998</v>
      </c>
      <c r="J30" s="119">
        <v>389.16903084954004</v>
      </c>
      <c r="K30" s="119">
        <v>282.98845861586</v>
      </c>
      <c r="L30" s="119">
        <v>617.06723737766004</v>
      </c>
      <c r="M30" s="119">
        <v>400.33236358785001</v>
      </c>
      <c r="N30" s="119">
        <v>432.43245186162</v>
      </c>
      <c r="O30" s="119">
        <v>355.69997913086002</v>
      </c>
      <c r="P30" s="119">
        <v>373.95914400079999</v>
      </c>
      <c r="Q30" s="119">
        <v>418.86763929953003</v>
      </c>
      <c r="R30" s="119">
        <v>295.07710619010004</v>
      </c>
      <c r="S30" s="119">
        <v>289.33845360714002</v>
      </c>
      <c r="T30" s="119">
        <v>294.50800245518997</v>
      </c>
      <c r="U30" s="119">
        <v>211.3398476994</v>
      </c>
      <c r="V30" s="119">
        <v>136.60339077086002</v>
      </c>
      <c r="W30" s="119">
        <v>190.77271316587999</v>
      </c>
      <c r="X30" s="119">
        <v>124.19199192105</v>
      </c>
      <c r="Y30" s="119">
        <v>113.73775016341001</v>
      </c>
      <c r="Z30" s="119">
        <v>138.90074293515002</v>
      </c>
      <c r="AA30" s="119">
        <v>135.14495041283999</v>
      </c>
      <c r="AB30" s="119">
        <v>142.92124940607999</v>
      </c>
      <c r="AC30" s="119">
        <v>155.01606761402002</v>
      </c>
      <c r="AD30" s="119">
        <v>145.58770828322002</v>
      </c>
      <c r="AE30" s="119">
        <v>138.42667162211001</v>
      </c>
      <c r="AF30" s="119">
        <v>114.81156686822</v>
      </c>
      <c r="AG30" s="33">
        <v>79.97212904780902</v>
      </c>
      <c r="AH30" s="33">
        <v>81.23587432447907</v>
      </c>
      <c r="AI30" s="33">
        <v>87.583220572618089</v>
      </c>
      <c r="AJ30" s="33">
        <v>80.85277536258782</v>
      </c>
      <c r="AK30" s="33">
        <v>79.491177579874815</v>
      </c>
      <c r="AL30" s="33">
        <v>72.612096044834232</v>
      </c>
      <c r="AM30" s="33">
        <v>75.312330554426751</v>
      </c>
      <c r="AN30" s="33">
        <v>76.462194417402202</v>
      </c>
      <c r="AO30" s="33">
        <v>77.945553208208111</v>
      </c>
      <c r="AP30" s="33">
        <v>79.876408810806964</v>
      </c>
      <c r="AQ30" s="33">
        <v>79.447661969435842</v>
      </c>
      <c r="AR30" s="33">
        <v>76.772678626777065</v>
      </c>
      <c r="AS30" s="33">
        <v>76.93554647871521</v>
      </c>
      <c r="AT30" s="33">
        <v>76.028414417603969</v>
      </c>
      <c r="AU30" s="33">
        <v>76.494742158328222</v>
      </c>
      <c r="AV30" s="33">
        <v>76.925362810100467</v>
      </c>
      <c r="AW30" s="33">
        <v>77.388695399749267</v>
      </c>
      <c r="AX30" s="33">
        <v>76.346511726227547</v>
      </c>
      <c r="AY30" s="33">
        <v>75.723933197331661</v>
      </c>
      <c r="AZ30" s="33">
        <v>73.827725032177639</v>
      </c>
      <c r="BA30" s="33">
        <v>73.306434811345213</v>
      </c>
    </row>
    <row r="31" spans="1:53" s="86" customFormat="1" x14ac:dyDescent="0.2">
      <c r="A31" s="98"/>
      <c r="B31" s="9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</row>
    <row r="32" spans="1:53" s="86" customFormat="1" x14ac:dyDescent="0.2">
      <c r="A32" s="94" t="s">
        <v>27</v>
      </c>
      <c r="B32" s="107" t="s">
        <v>28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</row>
    <row r="33" spans="1:53" s="86" customFormat="1" x14ac:dyDescent="0.2">
      <c r="A33" s="124" t="s">
        <v>131</v>
      </c>
      <c r="B33" s="125" t="s">
        <v>132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</row>
    <row r="34" spans="1:53" x14ac:dyDescent="0.2">
      <c r="A34" s="94" t="s">
        <v>29</v>
      </c>
      <c r="B34" s="107" t="s">
        <v>30</v>
      </c>
      <c r="C34" s="88">
        <v>3364.2</v>
      </c>
      <c r="D34" s="88">
        <v>3080.1120000000001</v>
      </c>
      <c r="E34" s="88">
        <v>2721.2640000000001</v>
      </c>
      <c r="F34" s="88">
        <v>2564.268</v>
      </c>
      <c r="G34" s="88">
        <v>2601.6480000000001</v>
      </c>
      <c r="H34" s="88">
        <v>2915.64</v>
      </c>
      <c r="I34" s="88">
        <v>2691.36</v>
      </c>
      <c r="J34" s="88">
        <v>2736.2160000000003</v>
      </c>
      <c r="K34" s="88">
        <v>2601.6480000000001</v>
      </c>
      <c r="L34" s="88">
        <v>3065.1600000000003</v>
      </c>
      <c r="M34" s="88">
        <v>3237.1080000000002</v>
      </c>
      <c r="N34" s="88">
        <v>2855.8319999999999</v>
      </c>
      <c r="O34" s="88">
        <v>2497</v>
      </c>
      <c r="P34" s="88">
        <v>2886</v>
      </c>
      <c r="Q34" s="88">
        <v>1712</v>
      </c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</row>
    <row r="35" spans="1:53" x14ac:dyDescent="0.2">
      <c r="A35" s="94" t="s">
        <v>31</v>
      </c>
      <c r="B35" s="107" t="s">
        <v>32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</row>
    <row r="36" spans="1:53" x14ac:dyDescent="0.2">
      <c r="A36" s="94" t="s">
        <v>33</v>
      </c>
      <c r="B36" s="107" t="s">
        <v>34</v>
      </c>
      <c r="C36" s="88">
        <v>0.17865599999999998</v>
      </c>
      <c r="D36" s="88">
        <v>0.20719200000000002</v>
      </c>
      <c r="E36" s="88">
        <v>0.230568</v>
      </c>
      <c r="F36" s="88">
        <v>0.22320000000000001</v>
      </c>
      <c r="G36" s="88">
        <v>0.26728800000000003</v>
      </c>
      <c r="H36" s="88">
        <v>0.21828</v>
      </c>
      <c r="I36" s="88">
        <v>0.20508000000000001</v>
      </c>
      <c r="J36" s="88">
        <v>0.20848800000000001</v>
      </c>
      <c r="K36" s="88">
        <v>0.32976</v>
      </c>
      <c r="L36" s="88">
        <v>0.39019199999999998</v>
      </c>
      <c r="M36" s="88">
        <v>0.406248</v>
      </c>
      <c r="N36" s="88">
        <v>0.39211200000000002</v>
      </c>
      <c r="O36" s="88">
        <v>0.58396800000000004</v>
      </c>
      <c r="P36" s="88">
        <v>0.58658399999999999</v>
      </c>
      <c r="Q36" s="88">
        <v>0.611904</v>
      </c>
      <c r="R36" s="88">
        <v>0.82639200000000002</v>
      </c>
      <c r="S36" s="88">
        <v>0.70178399999999996</v>
      </c>
      <c r="T36" s="88">
        <v>0.77068799999999993</v>
      </c>
      <c r="U36" s="88">
        <v>0.64435200000000004</v>
      </c>
      <c r="V36" s="88">
        <v>0.61872000000000005</v>
      </c>
      <c r="W36" s="88">
        <v>0.84393600000000002</v>
      </c>
      <c r="X36" s="88">
        <v>0.75357600000000002</v>
      </c>
      <c r="Y36" s="88">
        <v>0.67711200000000005</v>
      </c>
      <c r="Z36" s="88">
        <v>0.70807200000000003</v>
      </c>
      <c r="AA36" s="88">
        <v>0.68114399999999997</v>
      </c>
      <c r="AB36" s="88">
        <v>0.576936</v>
      </c>
      <c r="AC36" s="88">
        <v>0.53901600000000005</v>
      </c>
      <c r="AD36" s="88">
        <v>0.61756800000000001</v>
      </c>
      <c r="AE36" s="88">
        <v>0.48052799999999996</v>
      </c>
      <c r="AF36" s="208">
        <v>0.48720000000000002</v>
      </c>
      <c r="AG36" s="209">
        <v>0.5402496</v>
      </c>
      <c r="AH36" s="209">
        <v>0.5402496</v>
      </c>
      <c r="AI36" s="209">
        <v>0.5402496</v>
      </c>
      <c r="AJ36" s="209">
        <v>0.5402496</v>
      </c>
      <c r="AK36" s="209">
        <v>0.5402496</v>
      </c>
      <c r="AL36" s="209">
        <v>0.5402496</v>
      </c>
      <c r="AM36" s="209">
        <v>0.5402496</v>
      </c>
      <c r="AN36" s="209">
        <v>0.5402496</v>
      </c>
      <c r="AO36" s="209">
        <v>0.5402496</v>
      </c>
      <c r="AP36" s="209">
        <v>0.5402496</v>
      </c>
      <c r="AQ36" s="209">
        <v>0.5402496</v>
      </c>
      <c r="AR36" s="209">
        <v>0.5402496</v>
      </c>
      <c r="AS36" s="209">
        <v>0.5402496</v>
      </c>
      <c r="AT36" s="209">
        <v>0.5402496</v>
      </c>
      <c r="AU36" s="209">
        <v>0.5402496</v>
      </c>
      <c r="AV36" s="209">
        <v>0.5402496</v>
      </c>
      <c r="AW36" s="209">
        <v>0.5402496</v>
      </c>
      <c r="AX36" s="209">
        <v>0.5402496</v>
      </c>
      <c r="AY36" s="209">
        <v>0.5402496</v>
      </c>
      <c r="AZ36" s="209">
        <v>0.5402496</v>
      </c>
      <c r="BA36" s="209">
        <v>0.5402496</v>
      </c>
    </row>
    <row r="37" spans="1:53" x14ac:dyDescent="0.2">
      <c r="A37" s="94" t="s">
        <v>35</v>
      </c>
      <c r="B37" s="107" t="s">
        <v>36</v>
      </c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</row>
    <row r="38" spans="1:53" x14ac:dyDescent="0.2">
      <c r="A38" s="94" t="s">
        <v>37</v>
      </c>
      <c r="B38" s="107" t="s">
        <v>38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</row>
    <row r="39" spans="1:53" x14ac:dyDescent="0.2">
      <c r="A39" s="94" t="s">
        <v>39</v>
      </c>
      <c r="B39" s="107" t="s">
        <v>40</v>
      </c>
      <c r="C39" s="88">
        <v>59.292080847000001</v>
      </c>
      <c r="D39" s="88">
        <v>61.531608550500003</v>
      </c>
      <c r="E39" s="88">
        <v>61.522696437500002</v>
      </c>
      <c r="F39" s="88">
        <v>61.760929588000003</v>
      </c>
      <c r="G39" s="88">
        <v>61.820583183000004</v>
      </c>
      <c r="H39" s="88">
        <v>66.776868740499992</v>
      </c>
      <c r="I39" s="88">
        <v>64.723202221999998</v>
      </c>
      <c r="J39" s="88">
        <v>63.460057411000001</v>
      </c>
      <c r="K39" s="88">
        <v>65.087522825999997</v>
      </c>
      <c r="L39" s="88">
        <v>72.160524370499999</v>
      </c>
      <c r="M39" s="88">
        <v>67.233728435000003</v>
      </c>
      <c r="N39" s="88">
        <v>65.341479819</v>
      </c>
      <c r="O39" s="88">
        <v>67.112938168500008</v>
      </c>
      <c r="P39" s="88">
        <v>71.169826887499994</v>
      </c>
      <c r="Q39" s="88">
        <v>74.106429688000006</v>
      </c>
      <c r="R39" s="88">
        <v>62.956604176999996</v>
      </c>
      <c r="S39" s="88">
        <v>64.931195724999995</v>
      </c>
      <c r="T39" s="88">
        <v>74.034859542999996</v>
      </c>
      <c r="U39" s="88">
        <v>59.017227240499999</v>
      </c>
      <c r="V39" s="88">
        <v>73.939427195000007</v>
      </c>
      <c r="W39" s="88">
        <v>61.863362129999999</v>
      </c>
      <c r="X39" s="88">
        <v>67.825964030000009</v>
      </c>
      <c r="Y39" s="88">
        <v>52.583625570000002</v>
      </c>
      <c r="Z39" s="88">
        <v>61.017383675000005</v>
      </c>
      <c r="AA39" s="88">
        <v>60.060449964999997</v>
      </c>
      <c r="AB39" s="88">
        <v>65.262125025000003</v>
      </c>
      <c r="AC39" s="88">
        <v>62.707651830000003</v>
      </c>
      <c r="AD39" s="88">
        <v>63.499718144999996</v>
      </c>
      <c r="AE39" s="88">
        <v>67.199446644999995</v>
      </c>
      <c r="AF39" s="88">
        <v>63.350667469999998</v>
      </c>
      <c r="AG39" s="38">
        <v>64.403921823000005</v>
      </c>
      <c r="AH39" s="38">
        <v>64.403921823000005</v>
      </c>
      <c r="AI39" s="38">
        <v>64.403921823000005</v>
      </c>
      <c r="AJ39" s="38">
        <v>64.403921823000005</v>
      </c>
      <c r="AK39" s="38">
        <v>64.403921823000005</v>
      </c>
      <c r="AL39" s="38">
        <v>64.403921823000005</v>
      </c>
      <c r="AM39" s="38">
        <v>64.403921823000005</v>
      </c>
      <c r="AN39" s="38">
        <v>64.403921823000005</v>
      </c>
      <c r="AO39" s="38">
        <v>64.403921823000005</v>
      </c>
      <c r="AP39" s="38">
        <v>64.403921823000005</v>
      </c>
      <c r="AQ39" s="38">
        <v>64.403921823000005</v>
      </c>
      <c r="AR39" s="38">
        <v>64.403921823000005</v>
      </c>
      <c r="AS39" s="38">
        <v>64.403921823000005</v>
      </c>
      <c r="AT39" s="38">
        <v>64.403921823000005</v>
      </c>
      <c r="AU39" s="38">
        <v>64.403921823000005</v>
      </c>
      <c r="AV39" s="38">
        <v>64.403921823000005</v>
      </c>
      <c r="AW39" s="38">
        <v>64.403921823000005</v>
      </c>
      <c r="AX39" s="38">
        <v>64.403921823000005</v>
      </c>
      <c r="AY39" s="38">
        <v>64.403921823000005</v>
      </c>
      <c r="AZ39" s="38">
        <v>64.403921823000005</v>
      </c>
      <c r="BA39" s="38">
        <v>64.403921823000005</v>
      </c>
    </row>
    <row r="40" spans="1:53" s="100" customFormat="1" x14ac:dyDescent="0.2">
      <c r="A40" s="94" t="s">
        <v>41</v>
      </c>
      <c r="B40" s="107" t="s">
        <v>189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</row>
    <row r="41" spans="1:53" s="100" customFormat="1" x14ac:dyDescent="0.2">
      <c r="A41" s="94"/>
      <c r="B41" s="94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</row>
    <row r="42" spans="1:53" s="100" customFormat="1" x14ac:dyDescent="0.2">
      <c r="A42" s="157" t="s">
        <v>144</v>
      </c>
      <c r="B42" s="157" t="s">
        <v>148</v>
      </c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</row>
    <row r="43" spans="1:53" s="100" customFormat="1" x14ac:dyDescent="0.2">
      <c r="A43" s="157" t="s">
        <v>145</v>
      </c>
      <c r="B43" s="157" t="s">
        <v>149</v>
      </c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</row>
    <row r="44" spans="1:53" s="100" customFormat="1" x14ac:dyDescent="0.2">
      <c r="A44" s="108" t="s">
        <v>146</v>
      </c>
      <c r="B44" s="157" t="s">
        <v>147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</row>
    <row r="45" spans="1:53" s="100" customFormat="1" x14ac:dyDescent="0.2">
      <c r="A45" s="108" t="s">
        <v>42</v>
      </c>
      <c r="B45" s="157" t="s">
        <v>150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</row>
    <row r="46" spans="1:53" s="100" customFormat="1" x14ac:dyDescent="0.2">
      <c r="A46" s="157" t="s">
        <v>151</v>
      </c>
      <c r="B46" s="157" t="s">
        <v>154</v>
      </c>
      <c r="C46" s="89">
        <v>650.45659008301004</v>
      </c>
      <c r="D46" s="89">
        <v>635.55721860443998</v>
      </c>
      <c r="E46" s="89">
        <v>607.62513516327999</v>
      </c>
      <c r="F46" s="89">
        <v>603.45500441053002</v>
      </c>
      <c r="G46" s="89">
        <v>588.98067868840997</v>
      </c>
      <c r="H46" s="89">
        <v>585.1198874419</v>
      </c>
      <c r="I46" s="89">
        <v>580.83925934662</v>
      </c>
      <c r="J46" s="89">
        <v>559.14066657454998</v>
      </c>
      <c r="K46" s="89">
        <v>560.91282978070001</v>
      </c>
      <c r="L46" s="89">
        <v>534.54766376843997</v>
      </c>
      <c r="M46" s="89">
        <v>531.80061832807996</v>
      </c>
      <c r="N46" s="89">
        <v>517.17362720486005</v>
      </c>
      <c r="O46" s="89">
        <v>509.09988740904998</v>
      </c>
      <c r="P46" s="89">
        <v>514.61896184369004</v>
      </c>
      <c r="Q46" s="89">
        <v>502.64266115976</v>
      </c>
      <c r="R46" s="89">
        <v>521.74637031376005</v>
      </c>
      <c r="S46" s="89">
        <v>517.17273813633005</v>
      </c>
      <c r="T46" s="89">
        <v>528.01748162193996</v>
      </c>
      <c r="U46" s="89">
        <v>541.12675051184999</v>
      </c>
      <c r="V46" s="89">
        <v>549.16364248747993</v>
      </c>
      <c r="W46" s="89">
        <v>556.85794005957996</v>
      </c>
      <c r="X46" s="89">
        <v>553.18758763079995</v>
      </c>
      <c r="Y46" s="89">
        <v>582.58009774606001</v>
      </c>
      <c r="Z46" s="89">
        <v>582.63377888486002</v>
      </c>
      <c r="AA46" s="89">
        <v>571.7036304856</v>
      </c>
      <c r="AB46" s="89">
        <v>566.26858948590996</v>
      </c>
      <c r="AC46" s="89">
        <v>570.04683679493996</v>
      </c>
      <c r="AD46" s="89">
        <v>560.74240209355003</v>
      </c>
      <c r="AE46" s="89">
        <v>569.41822400736999</v>
      </c>
      <c r="AF46" s="89">
        <v>535.65274606241996</v>
      </c>
      <c r="AG46" s="38">
        <v>462.95816819282743</v>
      </c>
      <c r="AH46" s="38">
        <v>423.42404957391204</v>
      </c>
      <c r="AI46" s="38">
        <v>372.44453996877348</v>
      </c>
      <c r="AJ46" s="38">
        <v>343.48393010649517</v>
      </c>
      <c r="AK46" s="38">
        <v>312.94117356822557</v>
      </c>
      <c r="AL46" s="38">
        <v>306.13762493594243</v>
      </c>
      <c r="AM46" s="38">
        <v>276.93404735521517</v>
      </c>
      <c r="AN46" s="38">
        <v>256.19670522714517</v>
      </c>
      <c r="AO46" s="38">
        <v>233.98446005348728</v>
      </c>
      <c r="AP46" s="38">
        <v>209.14139710967066</v>
      </c>
      <c r="AQ46" s="38">
        <v>182.76154912960271</v>
      </c>
      <c r="AR46" s="38">
        <v>183.90073735226414</v>
      </c>
      <c r="AS46" s="38">
        <v>199.84935110237637</v>
      </c>
      <c r="AT46" s="38">
        <v>241.99926003764332</v>
      </c>
      <c r="AU46" s="38">
        <v>251.11275325002427</v>
      </c>
      <c r="AV46" s="38">
        <v>265.92218003436619</v>
      </c>
      <c r="AW46" s="38">
        <v>265.92218003436619</v>
      </c>
      <c r="AX46" s="38">
        <v>265.92218003436619</v>
      </c>
      <c r="AY46" s="38">
        <v>265.92218003436619</v>
      </c>
      <c r="AZ46" s="38">
        <v>265.92218003436619</v>
      </c>
      <c r="BA46" s="38">
        <v>265.92218003436619</v>
      </c>
    </row>
    <row r="47" spans="1:53" s="100" customFormat="1" x14ac:dyDescent="0.2">
      <c r="A47" s="157" t="s">
        <v>152</v>
      </c>
      <c r="B47" s="157" t="s">
        <v>155</v>
      </c>
      <c r="C47" s="158">
        <v>431.09035788681996</v>
      </c>
      <c r="D47" s="158">
        <v>433.99356248510003</v>
      </c>
      <c r="E47" s="158">
        <v>439.41329482663997</v>
      </c>
      <c r="F47" s="158">
        <v>424.61735794770999</v>
      </c>
      <c r="G47" s="158">
        <v>398.64946915512002</v>
      </c>
      <c r="H47" s="158">
        <v>392.76320188301997</v>
      </c>
      <c r="I47" s="158">
        <v>390.67859244662003</v>
      </c>
      <c r="J47" s="158">
        <v>377.74413042147995</v>
      </c>
      <c r="K47" s="158">
        <v>362.4263167862</v>
      </c>
      <c r="L47" s="158">
        <v>347.81741646039001</v>
      </c>
      <c r="M47" s="158">
        <v>342.40318245628998</v>
      </c>
      <c r="N47" s="158">
        <v>353.49212325299999</v>
      </c>
      <c r="O47" s="158">
        <v>347.89094652941998</v>
      </c>
      <c r="P47" s="158">
        <v>340.75211017480001</v>
      </c>
      <c r="Q47" s="158">
        <v>354.84255241531997</v>
      </c>
      <c r="R47" s="158">
        <v>345.56380918091003</v>
      </c>
      <c r="S47" s="158">
        <v>353.40926565024</v>
      </c>
      <c r="T47" s="158">
        <v>383.52143593504002</v>
      </c>
      <c r="U47" s="158">
        <v>386.86502460595</v>
      </c>
      <c r="V47" s="158">
        <v>371.65398558387</v>
      </c>
      <c r="W47" s="158">
        <v>369.38608268667997</v>
      </c>
      <c r="X47" s="158">
        <v>376.94662212858998</v>
      </c>
      <c r="Y47" s="158">
        <v>368.58524606429</v>
      </c>
      <c r="Z47" s="158">
        <v>374.52357714312001</v>
      </c>
      <c r="AA47" s="158">
        <v>368.92115691516</v>
      </c>
      <c r="AB47" s="158">
        <v>363.20406792482004</v>
      </c>
      <c r="AC47" s="158">
        <v>363.52205750934002</v>
      </c>
      <c r="AD47" s="158">
        <v>355.84398329971998</v>
      </c>
      <c r="AE47" s="158">
        <v>353.3841443494</v>
      </c>
      <c r="AF47" s="158">
        <v>342.11903231267996</v>
      </c>
      <c r="AG47" s="38">
        <v>318.74479001147864</v>
      </c>
      <c r="AH47" s="38">
        <v>314.49154510770694</v>
      </c>
      <c r="AI47" s="38">
        <v>308.89864826766188</v>
      </c>
      <c r="AJ47" s="38">
        <v>305.9403423303325</v>
      </c>
      <c r="AK47" s="38">
        <v>302.89554294701855</v>
      </c>
      <c r="AL47" s="38">
        <v>302.56441109491237</v>
      </c>
      <c r="AM47" s="38">
        <v>299.71932612784269</v>
      </c>
      <c r="AN47" s="38">
        <v>297.79648260841219</v>
      </c>
      <c r="AO47" s="38">
        <v>295.73450052337705</v>
      </c>
      <c r="AP47" s="38">
        <v>293.4129424537615</v>
      </c>
      <c r="AQ47" s="38">
        <v>290.95600539014572</v>
      </c>
      <c r="AR47" s="38">
        <v>291.08020398285146</v>
      </c>
      <c r="AS47" s="38">
        <v>292.81898452846525</v>
      </c>
      <c r="AT47" s="38">
        <v>297.41433320177794</v>
      </c>
      <c r="AU47" s="38">
        <v>298.40792219115718</v>
      </c>
      <c r="AV47" s="38">
        <v>300.02250414406529</v>
      </c>
      <c r="AW47" s="38">
        <v>300.02250414406529</v>
      </c>
      <c r="AX47" s="38">
        <v>300.02250414406529</v>
      </c>
      <c r="AY47" s="38">
        <v>300.02250414406529</v>
      </c>
      <c r="AZ47" s="38">
        <v>300.02250414406529</v>
      </c>
      <c r="BA47" s="38">
        <v>300.02250414406529</v>
      </c>
    </row>
    <row r="48" spans="1:53" s="100" customFormat="1" x14ac:dyDescent="0.2">
      <c r="A48" s="108" t="s">
        <v>153</v>
      </c>
      <c r="B48" s="157" t="s">
        <v>156</v>
      </c>
      <c r="C48" s="158">
        <v>1336.1612453755201</v>
      </c>
      <c r="D48" s="158">
        <v>1387.49805673897</v>
      </c>
      <c r="E48" s="158">
        <v>1486.10586661917</v>
      </c>
      <c r="F48" s="158">
        <v>1528.9181057278201</v>
      </c>
      <c r="G48" s="158">
        <v>1442.5777453708099</v>
      </c>
      <c r="H48" s="158">
        <v>1366.75186868432</v>
      </c>
      <c r="I48" s="158">
        <v>1372.19624198816</v>
      </c>
      <c r="J48" s="158">
        <v>1422.87990673939</v>
      </c>
      <c r="K48" s="158">
        <v>1515.1572026706399</v>
      </c>
      <c r="L48" s="158">
        <v>1497.6805552897401</v>
      </c>
      <c r="M48" s="158">
        <v>1493.2320201953698</v>
      </c>
      <c r="N48" s="158">
        <v>1580.7422971221602</v>
      </c>
      <c r="O48" s="158">
        <v>1658.00065462715</v>
      </c>
      <c r="P48" s="158">
        <v>1625.34654457651</v>
      </c>
      <c r="Q48" s="158">
        <v>1693.8431502880999</v>
      </c>
      <c r="R48" s="158">
        <v>1518.67014684889</v>
      </c>
      <c r="S48" s="158">
        <v>1318.7726787118802</v>
      </c>
      <c r="T48" s="158">
        <v>1289.85162727591</v>
      </c>
      <c r="U48" s="158">
        <v>1113.9835800451301</v>
      </c>
      <c r="V48" s="158">
        <v>981.15134903116996</v>
      </c>
      <c r="W48" s="158">
        <v>971.67353640219994</v>
      </c>
      <c r="X48" s="158">
        <v>926.26549756950999</v>
      </c>
      <c r="Y48" s="158">
        <v>861.69863494151002</v>
      </c>
      <c r="Z48" s="158">
        <v>849.68741175514992</v>
      </c>
      <c r="AA48" s="158">
        <v>850.87376183636002</v>
      </c>
      <c r="AB48" s="158">
        <v>816.02327774617004</v>
      </c>
      <c r="AC48" s="158">
        <v>761.36708007899006</v>
      </c>
      <c r="AD48" s="158">
        <v>750.60944003871998</v>
      </c>
      <c r="AE48" s="158">
        <v>791.06900409701996</v>
      </c>
      <c r="AF48" s="158">
        <v>716.10423478820996</v>
      </c>
      <c r="AG48" s="38">
        <v>650.56622186173831</v>
      </c>
      <c r="AH48" s="38">
        <v>608.99326393425099</v>
      </c>
      <c r="AI48" s="38">
        <v>563.17177885495312</v>
      </c>
      <c r="AJ48" s="38">
        <v>530.12036039032716</v>
      </c>
      <c r="AK48" s="38">
        <v>495.92803417553108</v>
      </c>
      <c r="AL48" s="38">
        <v>477.44944780971161</v>
      </c>
      <c r="AM48" s="38">
        <v>444.60137302026544</v>
      </c>
      <c r="AN48" s="38">
        <v>419.66928773749231</v>
      </c>
      <c r="AO48" s="38">
        <v>390.17234271142365</v>
      </c>
      <c r="AP48" s="38">
        <v>361.1546086698599</v>
      </c>
      <c r="AQ48" s="38">
        <v>330.951672960829</v>
      </c>
      <c r="AR48" s="38">
        <v>331.62223910203522</v>
      </c>
      <c r="AS48" s="38">
        <v>341.01016531100947</v>
      </c>
      <c r="AT48" s="38">
        <v>365.81343158833613</v>
      </c>
      <c r="AU48" s="38">
        <v>371.18355010410528</v>
      </c>
      <c r="AV48" s="38">
        <v>379.92018448684814</v>
      </c>
      <c r="AW48" s="38">
        <v>379.93011115140564</v>
      </c>
      <c r="AX48" s="38">
        <v>379.93798402329611</v>
      </c>
      <c r="AY48" s="38">
        <v>379.94818596207631</v>
      </c>
      <c r="AZ48" s="38">
        <v>379.96153561441224</v>
      </c>
      <c r="BA48" s="38">
        <v>379.96160263896735</v>
      </c>
    </row>
    <row r="49" spans="1:53" s="100" customFormat="1" x14ac:dyDescent="0.2">
      <c r="A49" s="108" t="s">
        <v>43</v>
      </c>
      <c r="B49" s="157" t="s">
        <v>157</v>
      </c>
      <c r="C49" s="158">
        <v>823.77611508486973</v>
      </c>
      <c r="D49" s="158">
        <v>809.30521261893045</v>
      </c>
      <c r="E49" s="158">
        <v>827.76221303881005</v>
      </c>
      <c r="F49" s="158">
        <v>787.12892535873038</v>
      </c>
      <c r="G49" s="158">
        <v>778.9948704235901</v>
      </c>
      <c r="H49" s="158">
        <v>749.64564594811975</v>
      </c>
      <c r="I49" s="158">
        <v>749.74170175129018</v>
      </c>
      <c r="J49" s="158">
        <v>772.30958796710979</v>
      </c>
      <c r="K49" s="158">
        <v>797.79697977978014</v>
      </c>
      <c r="L49" s="158">
        <v>771.91954451277024</v>
      </c>
      <c r="M49" s="158">
        <v>765.31740678703011</v>
      </c>
      <c r="N49" s="158">
        <v>792.08460724507995</v>
      </c>
      <c r="O49" s="158">
        <v>806.56505247855011</v>
      </c>
      <c r="P49" s="158">
        <v>795.07284985100978</v>
      </c>
      <c r="Q49" s="158">
        <v>835.18671303971018</v>
      </c>
      <c r="R49" s="158">
        <v>805.59228386019015</v>
      </c>
      <c r="S49" s="158">
        <v>774.31226743969</v>
      </c>
      <c r="T49" s="158">
        <v>745.82104438036015</v>
      </c>
      <c r="U49" s="158">
        <v>736.77352953512991</v>
      </c>
      <c r="V49" s="158">
        <v>713.5829067344298</v>
      </c>
      <c r="W49" s="158">
        <v>715.81006708573011</v>
      </c>
      <c r="X49" s="158">
        <v>707.17073147933968</v>
      </c>
      <c r="Y49" s="158">
        <v>699.14360998811026</v>
      </c>
      <c r="Z49" s="158">
        <v>682.64160828022989</v>
      </c>
      <c r="AA49" s="158">
        <v>683.63256273186983</v>
      </c>
      <c r="AB49" s="158">
        <v>691.3401339190699</v>
      </c>
      <c r="AC49" s="158">
        <v>680.65482059450972</v>
      </c>
      <c r="AD49" s="158">
        <v>691.80487837627027</v>
      </c>
      <c r="AE49" s="158">
        <v>682.09321387435023</v>
      </c>
      <c r="AF49" s="158">
        <v>621.37296223886005</v>
      </c>
      <c r="AG49" s="38">
        <v>596.24026663233531</v>
      </c>
      <c r="AH49" s="38">
        <v>451.16010447972212</v>
      </c>
      <c r="AI49" s="38">
        <v>450.54647706323323</v>
      </c>
      <c r="AJ49" s="38">
        <v>449.4323441618626</v>
      </c>
      <c r="AK49" s="38">
        <v>447.95716440147703</v>
      </c>
      <c r="AL49" s="38">
        <v>446.32958328225016</v>
      </c>
      <c r="AM49" s="38">
        <v>444.68864044740599</v>
      </c>
      <c r="AN49" s="38">
        <v>442.96769293421676</v>
      </c>
      <c r="AO49" s="38">
        <v>440.33116868492289</v>
      </c>
      <c r="AP49" s="38">
        <v>437.84391179686412</v>
      </c>
      <c r="AQ49" s="38">
        <v>435.72637715736761</v>
      </c>
      <c r="AR49" s="38">
        <v>435.7191381934723</v>
      </c>
      <c r="AS49" s="38">
        <v>435.61779044982075</v>
      </c>
      <c r="AT49" s="38">
        <v>435.35522960402062</v>
      </c>
      <c r="AU49" s="38">
        <v>435.30089366861409</v>
      </c>
      <c r="AV49" s="38">
        <v>435.21667742366611</v>
      </c>
      <c r="AW49" s="38">
        <v>435.22708264806789</v>
      </c>
      <c r="AX49" s="38">
        <v>435.23435303959019</v>
      </c>
      <c r="AY49" s="38">
        <v>435.24315674783332</v>
      </c>
      <c r="AZ49" s="38">
        <v>435.25298037093307</v>
      </c>
      <c r="BA49" s="38">
        <v>435.25846462704624</v>
      </c>
    </row>
    <row r="50" spans="1:53" x14ac:dyDescent="0.2">
      <c r="A50" s="94" t="s">
        <v>158</v>
      </c>
      <c r="B50" s="124" t="s">
        <v>166</v>
      </c>
      <c r="C50" s="89">
        <v>6292</v>
      </c>
      <c r="D50" s="89">
        <v>6205.5714285714303</v>
      </c>
      <c r="E50" s="89">
        <v>5806.4285714285697</v>
      </c>
      <c r="F50" s="89">
        <v>5231.2857142857101</v>
      </c>
      <c r="G50" s="89">
        <v>5126</v>
      </c>
      <c r="H50" s="89">
        <v>4964.1428571428596</v>
      </c>
      <c r="I50" s="89">
        <v>4570.4214285714306</v>
      </c>
      <c r="J50" s="89">
        <v>4519.4285714285697</v>
      </c>
      <c r="K50" s="89">
        <v>4450.2857142857201</v>
      </c>
      <c r="L50" s="89">
        <v>4128.5199999999995</v>
      </c>
      <c r="M50" s="89">
        <v>3951.5771428571397</v>
      </c>
      <c r="N50" s="89">
        <v>3672.16142857143</v>
      </c>
      <c r="O50" s="89">
        <v>3312.6185714285698</v>
      </c>
      <c r="P50" s="89">
        <v>3161.9342857142901</v>
      </c>
      <c r="Q50" s="89">
        <v>3248.7085714285699</v>
      </c>
      <c r="R50" s="89">
        <v>3241.1028571428601</v>
      </c>
      <c r="S50" s="89">
        <v>3013.2928571428602</v>
      </c>
      <c r="T50" s="89">
        <v>3057.9685714285702</v>
      </c>
      <c r="U50" s="89">
        <v>3463.4442857142899</v>
      </c>
      <c r="V50" s="89">
        <v>3303.91285714286</v>
      </c>
      <c r="W50" s="89">
        <v>3125.4300000000003</v>
      </c>
      <c r="X50" s="89">
        <v>3215.1271428571404</v>
      </c>
      <c r="Y50" s="89">
        <v>3115.16857142857</v>
      </c>
      <c r="Z50" s="89">
        <v>3139.73</v>
      </c>
      <c r="AA50" s="89">
        <v>3204.37857142857</v>
      </c>
      <c r="AB50" s="89">
        <v>3314.47285714286</v>
      </c>
      <c r="AC50" s="89">
        <v>3811.2014285714299</v>
      </c>
      <c r="AD50" s="89">
        <v>3907.9542857142901</v>
      </c>
      <c r="AE50" s="89">
        <v>3522.89142857143</v>
      </c>
      <c r="AF50" s="89">
        <v>3736.6057142857103</v>
      </c>
      <c r="AG50" s="38">
        <v>3742.1817790241662</v>
      </c>
      <c r="AH50" s="38">
        <v>3564.4216205387952</v>
      </c>
      <c r="AI50" s="38">
        <v>3526.5401980322699</v>
      </c>
      <c r="AJ50" s="38">
        <v>3398.5807707183931</v>
      </c>
      <c r="AK50" s="38">
        <v>3364.3574697095351</v>
      </c>
      <c r="AL50" s="38">
        <v>3328.5768746574076</v>
      </c>
      <c r="AM50" s="38">
        <v>3293.4987102406531</v>
      </c>
      <c r="AN50" s="38">
        <v>3257.3970261339537</v>
      </c>
      <c r="AO50" s="38">
        <v>3227.1394633473919</v>
      </c>
      <c r="AP50" s="38">
        <v>3194.2537059619594</v>
      </c>
      <c r="AQ50" s="38">
        <v>3159.0227925340505</v>
      </c>
      <c r="AR50" s="38">
        <v>3159.0406647507375</v>
      </c>
      <c r="AS50" s="38">
        <v>3160.8623313123644</v>
      </c>
      <c r="AT50" s="38">
        <v>3160.8623313123644</v>
      </c>
      <c r="AU50" s="38">
        <v>3160.8623313123644</v>
      </c>
      <c r="AV50" s="38">
        <v>3160.8623313123644</v>
      </c>
      <c r="AW50" s="38">
        <v>3160.8623313123644</v>
      </c>
      <c r="AX50" s="38">
        <v>3160.8623313123644</v>
      </c>
      <c r="AY50" s="38">
        <v>3160.8623313123644</v>
      </c>
      <c r="AZ50" s="38">
        <v>3160.8623313123644</v>
      </c>
      <c r="BA50" s="38">
        <v>3160.8623313123644</v>
      </c>
    </row>
    <row r="51" spans="1:53" x14ac:dyDescent="0.2">
      <c r="A51" s="94" t="s">
        <v>159</v>
      </c>
      <c r="B51" s="124" t="s">
        <v>167</v>
      </c>
      <c r="C51" s="158">
        <v>3398.5319713561803</v>
      </c>
      <c r="D51" s="158">
        <v>3401.0954159089702</v>
      </c>
      <c r="E51" s="158">
        <v>3419.3968869817104</v>
      </c>
      <c r="F51" s="158">
        <v>3478.2831459394502</v>
      </c>
      <c r="G51" s="158">
        <v>3340.22546154877</v>
      </c>
      <c r="H51" s="158">
        <v>3245.6509233583997</v>
      </c>
      <c r="I51" s="158">
        <v>3240.9373236031297</v>
      </c>
      <c r="J51" s="158">
        <v>3208.0638075116999</v>
      </c>
      <c r="K51" s="158">
        <v>3273.67140045529</v>
      </c>
      <c r="L51" s="158">
        <v>3221.7664905028596</v>
      </c>
      <c r="M51" s="158">
        <v>3200.6892525373801</v>
      </c>
      <c r="N51" s="158">
        <v>3315.92923218735</v>
      </c>
      <c r="O51" s="158">
        <v>3384.3608975894499</v>
      </c>
      <c r="P51" s="158">
        <v>3364.9147532430297</v>
      </c>
      <c r="Q51" s="158">
        <v>3406.5699092130203</v>
      </c>
      <c r="R51" s="158">
        <v>3412.50098891778</v>
      </c>
      <c r="S51" s="158">
        <v>3316.06488310754</v>
      </c>
      <c r="T51" s="158">
        <v>3507.0391195274201</v>
      </c>
      <c r="U51" s="158">
        <v>3449.2872461238303</v>
      </c>
      <c r="V51" s="158">
        <v>3373.43009273908</v>
      </c>
      <c r="W51" s="158">
        <v>3378.3853164127499</v>
      </c>
      <c r="X51" s="158">
        <v>3371.18170330161</v>
      </c>
      <c r="Y51" s="158">
        <v>3361.9406848151302</v>
      </c>
      <c r="Z51" s="158">
        <v>3386.84871520657</v>
      </c>
      <c r="AA51" s="158">
        <v>3403.7086722286099</v>
      </c>
      <c r="AB51" s="158">
        <v>3410.6606030701</v>
      </c>
      <c r="AC51" s="158">
        <v>3444.1621829148798</v>
      </c>
      <c r="AD51" s="158">
        <v>3503.5004436602399</v>
      </c>
      <c r="AE51" s="158">
        <v>3540.0967782020102</v>
      </c>
      <c r="AF51" s="158">
        <v>3427.86202522452</v>
      </c>
      <c r="AG51" s="38">
        <v>3390.0334180059531</v>
      </c>
      <c r="AH51" s="38">
        <v>3259.3308873056994</v>
      </c>
      <c r="AI51" s="38">
        <v>3272.4539390628665</v>
      </c>
      <c r="AJ51" s="38">
        <v>3282.0912408064314</v>
      </c>
      <c r="AK51" s="38">
        <v>3290.493329567948</v>
      </c>
      <c r="AL51" s="38">
        <v>3298.694094102862</v>
      </c>
      <c r="AM51" s="38">
        <v>3308.3207210435153</v>
      </c>
      <c r="AN51" s="38">
        <v>3317.2665839899487</v>
      </c>
      <c r="AO51" s="38">
        <v>3320.9005601554718</v>
      </c>
      <c r="AP51" s="38">
        <v>3325.9878233744125</v>
      </c>
      <c r="AQ51" s="38">
        <v>3334.0963046810193</v>
      </c>
      <c r="AR51" s="38">
        <v>3334.0635020329714</v>
      </c>
      <c r="AS51" s="38">
        <v>3333.5357152419001</v>
      </c>
      <c r="AT51" s="38">
        <v>3332.2241943896761</v>
      </c>
      <c r="AU51" s="38">
        <v>3331.970926817613</v>
      </c>
      <c r="AV51" s="38">
        <v>3331.5769462585813</v>
      </c>
      <c r="AW51" s="38">
        <v>3331.5909114079427</v>
      </c>
      <c r="AX51" s="38">
        <v>3331.6029519311287</v>
      </c>
      <c r="AY51" s="38">
        <v>3331.6184327930955</v>
      </c>
      <c r="AZ51" s="38">
        <v>3331.6374439251194</v>
      </c>
      <c r="BA51" s="38">
        <v>3331.6373709966024</v>
      </c>
    </row>
    <row r="52" spans="1:53" x14ac:dyDescent="0.2">
      <c r="A52" s="94" t="s">
        <v>160</v>
      </c>
      <c r="B52" s="124" t="s">
        <v>168</v>
      </c>
      <c r="C52" s="158">
        <v>999.62908414019</v>
      </c>
      <c r="D52" s="158">
        <v>1020.8007287826299</v>
      </c>
      <c r="E52" s="158">
        <v>1023.5026746680201</v>
      </c>
      <c r="F52" s="158">
        <v>1046.52213573527</v>
      </c>
      <c r="G52" s="158">
        <v>1025.3275280508501</v>
      </c>
      <c r="H52" s="158">
        <v>1045.01319559742</v>
      </c>
      <c r="I52" s="158">
        <v>1051.8297826932701</v>
      </c>
      <c r="J52" s="158">
        <v>1028.9779317474299</v>
      </c>
      <c r="K52" s="158">
        <v>1026.6949502513</v>
      </c>
      <c r="L52" s="158">
        <v>1007.75463142962</v>
      </c>
      <c r="M52" s="158">
        <v>1007.5913427918399</v>
      </c>
      <c r="N52" s="158">
        <v>1022.4107572154799</v>
      </c>
      <c r="O52" s="158">
        <v>981.25587386895995</v>
      </c>
      <c r="P52" s="158">
        <v>868.82169589841999</v>
      </c>
      <c r="Q52" s="158">
        <v>791.82404777502006</v>
      </c>
      <c r="R52" s="158">
        <v>734.37528679464003</v>
      </c>
      <c r="S52" s="158">
        <v>688.69282312205007</v>
      </c>
      <c r="T52" s="158">
        <v>648.41103154530003</v>
      </c>
      <c r="U52" s="158">
        <v>650.05164183523004</v>
      </c>
      <c r="V52" s="158">
        <v>621.1188661975699</v>
      </c>
      <c r="W52" s="158">
        <v>613.67471062270999</v>
      </c>
      <c r="X52" s="158">
        <v>597.15339460606003</v>
      </c>
      <c r="Y52" s="158">
        <v>608.11153816088006</v>
      </c>
      <c r="Z52" s="158">
        <v>617.97650777266995</v>
      </c>
      <c r="AA52" s="158">
        <v>612.96308790724993</v>
      </c>
      <c r="AB52" s="158">
        <v>594.55901221930992</v>
      </c>
      <c r="AC52" s="158">
        <v>597.02018923188007</v>
      </c>
      <c r="AD52" s="158">
        <v>589.81637654378005</v>
      </c>
      <c r="AE52" s="158">
        <v>588.27564446668998</v>
      </c>
      <c r="AF52" s="158">
        <v>579.57727049121002</v>
      </c>
      <c r="AG52" s="38">
        <v>591.48964570377029</v>
      </c>
      <c r="AH52" s="38">
        <v>594.47686760396982</v>
      </c>
      <c r="AI52" s="38">
        <v>597.16976470695727</v>
      </c>
      <c r="AJ52" s="38">
        <v>599.98019885970496</v>
      </c>
      <c r="AK52" s="38">
        <v>602.96228360681732</v>
      </c>
      <c r="AL52" s="38">
        <v>605.91211795395509</v>
      </c>
      <c r="AM52" s="38">
        <v>608.77165652368183</v>
      </c>
      <c r="AN52" s="38">
        <v>611.43292337802256</v>
      </c>
      <c r="AO52" s="38">
        <v>614.06309670743713</v>
      </c>
      <c r="AP52" s="38">
        <v>616.69453335172796</v>
      </c>
      <c r="AQ52" s="38">
        <v>619.31871372200089</v>
      </c>
      <c r="AR52" s="38">
        <v>619.31871398811916</v>
      </c>
      <c r="AS52" s="38">
        <v>619.31871372200078</v>
      </c>
      <c r="AT52" s="38">
        <v>619.31871398811916</v>
      </c>
      <c r="AU52" s="38">
        <v>619.31871372200089</v>
      </c>
      <c r="AV52" s="38">
        <v>619.31871372200101</v>
      </c>
      <c r="AW52" s="38">
        <v>619.31871372200101</v>
      </c>
      <c r="AX52" s="38">
        <v>619.31871372200101</v>
      </c>
      <c r="AY52" s="38">
        <v>619.31871372200101</v>
      </c>
      <c r="AZ52" s="38">
        <v>619.31871372200089</v>
      </c>
      <c r="BA52" s="38">
        <v>619.31871372200089</v>
      </c>
    </row>
    <row r="53" spans="1:53" x14ac:dyDescent="0.2">
      <c r="A53" s="94" t="s">
        <v>161</v>
      </c>
      <c r="B53" s="124" t="s">
        <v>169</v>
      </c>
      <c r="C53" s="158">
        <v>1910.3228571428601</v>
      </c>
      <c r="D53" s="158">
        <v>1817.1057142857101</v>
      </c>
      <c r="E53" s="158">
        <v>1377.2314285714299</v>
      </c>
      <c r="F53" s="158">
        <v>1588.2271428571401</v>
      </c>
      <c r="G53" s="158">
        <v>1540.09428571429</v>
      </c>
      <c r="H53" s="158">
        <v>1766.1128571428599</v>
      </c>
      <c r="I53" s="158">
        <v>1786.51</v>
      </c>
      <c r="J53" s="158">
        <v>1870.0785714285698</v>
      </c>
      <c r="K53" s="158">
        <v>1878.83142857143</v>
      </c>
      <c r="L53" s="158">
        <v>1750.2728571428602</v>
      </c>
      <c r="M53" s="158">
        <v>1834.5485714285701</v>
      </c>
      <c r="N53" s="158">
        <v>1856.69</v>
      </c>
      <c r="O53" s="158">
        <v>1750.44571428571</v>
      </c>
      <c r="P53" s="158">
        <v>1831.68857142857</v>
      </c>
      <c r="Q53" s="158">
        <v>1845.70571428571</v>
      </c>
      <c r="R53" s="158">
        <v>1973.4471428571401</v>
      </c>
      <c r="S53" s="158">
        <v>1947.9114285714302</v>
      </c>
      <c r="T53" s="158">
        <v>1933.8</v>
      </c>
      <c r="U53" s="158">
        <v>2059.5928571428603</v>
      </c>
      <c r="V53" s="158">
        <v>2324.1428571428601</v>
      </c>
      <c r="W53" s="158">
        <v>2122.4028571428598</v>
      </c>
      <c r="X53" s="158">
        <v>2190.65</v>
      </c>
      <c r="Y53" s="158">
        <v>2214.1742857142899</v>
      </c>
      <c r="Z53" s="158">
        <v>2149.6671428571399</v>
      </c>
      <c r="AA53" s="158">
        <v>2327.6942857142903</v>
      </c>
      <c r="AB53" s="158">
        <v>2223.5557142857097</v>
      </c>
      <c r="AC53" s="158">
        <v>2143.8057142857101</v>
      </c>
      <c r="AD53" s="158">
        <v>2294.8828571428603</v>
      </c>
      <c r="AE53" s="158">
        <v>1588.4942857142901</v>
      </c>
      <c r="AF53" s="158">
        <v>2322.2885714285703</v>
      </c>
      <c r="AG53" s="38">
        <v>2579.8474296717263</v>
      </c>
      <c r="AH53" s="38">
        <v>2571.3962535464643</v>
      </c>
      <c r="AI53" s="38">
        <v>2561.4625109386275</v>
      </c>
      <c r="AJ53" s="38">
        <v>2549.5428006374004</v>
      </c>
      <c r="AK53" s="38">
        <v>2538.4563849285614</v>
      </c>
      <c r="AL53" s="38">
        <v>2528.8024129837963</v>
      </c>
      <c r="AM53" s="38">
        <v>2518.8644722729437</v>
      </c>
      <c r="AN53" s="38">
        <v>2508.6904218882723</v>
      </c>
      <c r="AO53" s="38">
        <v>2497.4592404954074</v>
      </c>
      <c r="AP53" s="38">
        <v>2486.4926598160459</v>
      </c>
      <c r="AQ53" s="38">
        <v>2475.6942522832901</v>
      </c>
      <c r="AR53" s="38">
        <v>2475.6942522832901</v>
      </c>
      <c r="AS53" s="38">
        <v>2475.6942522832901</v>
      </c>
      <c r="AT53" s="38">
        <v>2475.6942522832901</v>
      </c>
      <c r="AU53" s="38">
        <v>2475.6942522832901</v>
      </c>
      <c r="AV53" s="38">
        <v>2475.6942522832901</v>
      </c>
      <c r="AW53" s="38">
        <v>2475.6942522832901</v>
      </c>
      <c r="AX53" s="38">
        <v>2475.6942522832901</v>
      </c>
      <c r="AY53" s="38">
        <v>2475.6942522832901</v>
      </c>
      <c r="AZ53" s="38">
        <v>2475.6942522832901</v>
      </c>
      <c r="BA53" s="38">
        <v>2475.6942522832901</v>
      </c>
    </row>
    <row r="54" spans="1:53" x14ac:dyDescent="0.2">
      <c r="A54" s="94" t="s">
        <v>162</v>
      </c>
      <c r="B54" s="108" t="s">
        <v>170</v>
      </c>
      <c r="C54" s="158">
        <v>553.51623150267005</v>
      </c>
      <c r="D54" s="158">
        <v>332.13593105647999</v>
      </c>
      <c r="E54" s="158">
        <v>654.48960477081994</v>
      </c>
      <c r="F54" s="158">
        <v>350.77382588596004</v>
      </c>
      <c r="G54" s="158">
        <v>265.34316173662</v>
      </c>
      <c r="H54" s="158">
        <v>285.05128003156</v>
      </c>
      <c r="I54" s="158">
        <v>143.97823185322</v>
      </c>
      <c r="J54" s="158">
        <v>195.03417073464999</v>
      </c>
      <c r="K54" s="158">
        <v>160.63869816497001</v>
      </c>
      <c r="L54" s="158">
        <v>184.31736100179998</v>
      </c>
      <c r="M54" s="158">
        <v>220.02979939841001</v>
      </c>
      <c r="N54" s="158">
        <v>130.82025609090002</v>
      </c>
      <c r="O54" s="158">
        <v>323.19563679202003</v>
      </c>
      <c r="P54" s="158">
        <v>225.05894634338</v>
      </c>
      <c r="Q54" s="158">
        <v>172.21152650248999</v>
      </c>
      <c r="R54" s="158">
        <v>141.54399081328</v>
      </c>
      <c r="S54" s="158">
        <v>238.24021541993002</v>
      </c>
      <c r="T54" s="158">
        <v>435.44058889078002</v>
      </c>
      <c r="U54" s="158">
        <v>280.46390040174003</v>
      </c>
      <c r="V54" s="158">
        <v>143.56951795003999</v>
      </c>
      <c r="W54" s="158">
        <v>66.484629979939996</v>
      </c>
      <c r="X54" s="158">
        <v>108.42821212797</v>
      </c>
      <c r="Y54" s="158">
        <v>96.407176298159996</v>
      </c>
      <c r="Z54" s="158">
        <v>71.816116188890007</v>
      </c>
      <c r="AA54" s="158">
        <v>133.89368160341999</v>
      </c>
      <c r="AB54" s="158">
        <v>69.186685589509992</v>
      </c>
      <c r="AC54" s="158">
        <v>80.82716093741</v>
      </c>
      <c r="AD54" s="158">
        <v>56.510195184720004</v>
      </c>
      <c r="AE54" s="158">
        <v>350.49403633768998</v>
      </c>
      <c r="AF54" s="158">
        <v>210.02803686980999</v>
      </c>
      <c r="AG54" s="38">
        <v>119.53846298002973</v>
      </c>
      <c r="AH54" s="38">
        <v>55.518990408654247</v>
      </c>
      <c r="AI54" s="38">
        <v>53.781133773415007</v>
      </c>
      <c r="AJ54" s="38">
        <v>72.079528031195764</v>
      </c>
      <c r="AK54" s="38">
        <v>69.459589486571645</v>
      </c>
      <c r="AL54" s="38">
        <v>57.697043191104534</v>
      </c>
      <c r="AM54" s="38">
        <v>62.55509276260031</v>
      </c>
      <c r="AN54" s="38">
        <v>42.176727861862538</v>
      </c>
      <c r="AO54" s="38">
        <v>50.498238222888006</v>
      </c>
      <c r="AP54" s="38">
        <v>47.089019462880366</v>
      </c>
      <c r="AQ54" s="38">
        <v>33.946945270129618</v>
      </c>
      <c r="AR54" s="38">
        <v>43.009403017534353</v>
      </c>
      <c r="AS54" s="38">
        <v>37.454388551215565</v>
      </c>
      <c r="AT54" s="38">
        <v>22.54457358979656</v>
      </c>
      <c r="AU54" s="38">
        <v>28.66109719613592</v>
      </c>
      <c r="AV54" s="38">
        <v>27.089539687086614</v>
      </c>
      <c r="AW54" s="38">
        <v>131.69431536131103</v>
      </c>
      <c r="AX54" s="38">
        <v>99.94168370836276</v>
      </c>
      <c r="AY54" s="38">
        <v>134.93769564716763</v>
      </c>
      <c r="AZ54" s="38">
        <v>90.284836955647236</v>
      </c>
      <c r="BA54" s="38">
        <v>42.571597122964917</v>
      </c>
    </row>
    <row r="55" spans="1:53" x14ac:dyDescent="0.2">
      <c r="A55" s="94" t="s">
        <v>163</v>
      </c>
      <c r="B55" s="124" t="s">
        <v>171</v>
      </c>
      <c r="C55" s="158">
        <v>2744.4069714285702</v>
      </c>
      <c r="D55" s="158">
        <v>2718.54157142857</v>
      </c>
      <c r="E55" s="158">
        <v>2692.64662857143</v>
      </c>
      <c r="F55" s="158">
        <v>2666.7683428571399</v>
      </c>
      <c r="G55" s="158">
        <v>2640.9029428571398</v>
      </c>
      <c r="H55" s="158">
        <v>2615.0182142857102</v>
      </c>
      <c r="I55" s="158">
        <v>2589.1297142857097</v>
      </c>
      <c r="J55" s="158">
        <v>2563.26431428571</v>
      </c>
      <c r="K55" s="158">
        <v>2537.37958571429</v>
      </c>
      <c r="L55" s="158">
        <v>2511.5012999999999</v>
      </c>
      <c r="M55" s="158">
        <v>2485.60525714286</v>
      </c>
      <c r="N55" s="158">
        <v>2459.7205285714299</v>
      </c>
      <c r="O55" s="158">
        <v>2433.8422428571398</v>
      </c>
      <c r="P55" s="158">
        <v>2407.9768428571401</v>
      </c>
      <c r="Q55" s="158">
        <v>2382.0921142857101</v>
      </c>
      <c r="R55" s="158">
        <v>2356.20361428571</v>
      </c>
      <c r="S55" s="158">
        <v>2330.3382142857099</v>
      </c>
      <c r="T55" s="158">
        <v>2304.4534857142903</v>
      </c>
      <c r="U55" s="158">
        <v>2278.5752000000002</v>
      </c>
      <c r="V55" s="158">
        <v>2252.6995857142902</v>
      </c>
      <c r="W55" s="158">
        <v>2235.8464857142903</v>
      </c>
      <c r="X55" s="158">
        <v>2189.64491428571</v>
      </c>
      <c r="Y55" s="158">
        <v>2159.6377000000002</v>
      </c>
      <c r="Z55" s="158">
        <v>2128.0610999999999</v>
      </c>
      <c r="AA55" s="158">
        <v>2101.5512571428599</v>
      </c>
      <c r="AB55" s="158">
        <v>2067.3301000000001</v>
      </c>
      <c r="AC55" s="158">
        <v>2053.6959142857099</v>
      </c>
      <c r="AD55" s="158">
        <v>2049.7003999999997</v>
      </c>
      <c r="AE55" s="158">
        <v>2031.8327857142901</v>
      </c>
      <c r="AF55" s="158">
        <v>2032.3771285714299</v>
      </c>
      <c r="AG55" s="38">
        <v>2027.0980714285715</v>
      </c>
      <c r="AH55" s="38">
        <v>2022.8902571428573</v>
      </c>
      <c r="AI55" s="38">
        <v>2002.811957142857</v>
      </c>
      <c r="AJ55" s="38">
        <v>1984.6223571428573</v>
      </c>
      <c r="AK55" s="38">
        <v>1945.994442857143</v>
      </c>
      <c r="AL55" s="38">
        <v>1921.5584142857144</v>
      </c>
      <c r="AM55" s="38">
        <v>1897.0928428571428</v>
      </c>
      <c r="AN55" s="38">
        <v>1876.3842428571429</v>
      </c>
      <c r="AO55" s="38">
        <v>1865.0407285714289</v>
      </c>
      <c r="AP55" s="38">
        <v>1853.7305285714285</v>
      </c>
      <c r="AQ55" s="38">
        <v>1842.4036714285714</v>
      </c>
      <c r="AR55" s="38">
        <v>1831.1600999999998</v>
      </c>
      <c r="AS55" s="38">
        <v>1819.9165285714287</v>
      </c>
      <c r="AT55" s="38">
        <v>1819.9165285714287</v>
      </c>
      <c r="AU55" s="38">
        <v>1819.9165285714287</v>
      </c>
      <c r="AV55" s="38">
        <v>1819.9165285714287</v>
      </c>
      <c r="AW55" s="38">
        <v>1819.9165285714287</v>
      </c>
      <c r="AX55" s="38">
        <v>1819.9165285714287</v>
      </c>
      <c r="AY55" s="38">
        <v>1819.9165285714287</v>
      </c>
      <c r="AZ55" s="38">
        <v>1819.9165285714287</v>
      </c>
      <c r="BA55" s="38">
        <v>1819.9165285714287</v>
      </c>
    </row>
    <row r="56" spans="1:53" x14ac:dyDescent="0.2">
      <c r="A56" s="124" t="s">
        <v>164</v>
      </c>
      <c r="B56" s="124" t="s">
        <v>172</v>
      </c>
      <c r="C56" s="158">
        <v>1119.7125776289899</v>
      </c>
      <c r="D56" s="158">
        <v>1060.4545014953001</v>
      </c>
      <c r="E56" s="158">
        <v>996.48782994783005</v>
      </c>
      <c r="F56" s="158">
        <v>962.92961395788996</v>
      </c>
      <c r="G56" s="158">
        <v>925.18934255463</v>
      </c>
      <c r="H56" s="158">
        <v>861.29671898610002</v>
      </c>
      <c r="I56" s="158">
        <v>799.20323127454992</v>
      </c>
      <c r="J56" s="158">
        <v>771.74058071208992</v>
      </c>
      <c r="K56" s="158">
        <v>750.05831741469001</v>
      </c>
      <c r="L56" s="158">
        <v>693.41204322541</v>
      </c>
      <c r="M56" s="158">
        <v>676.90185669608002</v>
      </c>
      <c r="N56" s="158">
        <v>623.86799372099995</v>
      </c>
      <c r="O56" s="158">
        <v>586.66532790532995</v>
      </c>
      <c r="P56" s="158">
        <v>573.90548685186002</v>
      </c>
      <c r="Q56" s="158">
        <v>564.70095602436993</v>
      </c>
      <c r="R56" s="158">
        <v>557.00152026741</v>
      </c>
      <c r="S56" s="158">
        <v>542.29354791787</v>
      </c>
      <c r="T56" s="158">
        <v>560.34468272874005</v>
      </c>
      <c r="U56" s="158">
        <v>570.19107179259993</v>
      </c>
      <c r="V56" s="158">
        <v>535.47311896488009</v>
      </c>
      <c r="W56" s="158">
        <v>545.67327469321003</v>
      </c>
      <c r="X56" s="158">
        <v>521.24016867748003</v>
      </c>
      <c r="Y56" s="158">
        <v>509.42135457626006</v>
      </c>
      <c r="Z56" s="158">
        <v>510.89729810358</v>
      </c>
      <c r="AA56" s="158">
        <v>508.45485489133</v>
      </c>
      <c r="AB56" s="158">
        <v>533.22825943649002</v>
      </c>
      <c r="AC56" s="158">
        <v>553.28560214289996</v>
      </c>
      <c r="AD56" s="158">
        <v>592.90764136858002</v>
      </c>
      <c r="AE56" s="158">
        <v>574.89591983608</v>
      </c>
      <c r="AF56" s="158">
        <v>589.46448513381995</v>
      </c>
      <c r="AG56" s="38">
        <v>592.79014501498352</v>
      </c>
      <c r="AH56" s="38">
        <v>578.77903792917675</v>
      </c>
      <c r="AI56" s="38">
        <v>583.4927842470745</v>
      </c>
      <c r="AJ56" s="38">
        <v>579.72898794512844</v>
      </c>
      <c r="AK56" s="38">
        <v>581.66115596017664</v>
      </c>
      <c r="AL56" s="38">
        <v>580.48465469835378</v>
      </c>
      <c r="AM56" s="38">
        <v>582.21208525949635</v>
      </c>
      <c r="AN56" s="38">
        <v>582.91435912098427</v>
      </c>
      <c r="AO56" s="38">
        <v>582.9085136595578</v>
      </c>
      <c r="AP56" s="38">
        <v>583.95432789341771</v>
      </c>
      <c r="AQ56" s="38">
        <v>585.05092219026733</v>
      </c>
      <c r="AR56" s="38">
        <v>584.90820976308135</v>
      </c>
      <c r="AS56" s="38">
        <v>582.99858374753853</v>
      </c>
      <c r="AT56" s="38">
        <v>577.67052278928566</v>
      </c>
      <c r="AU56" s="38">
        <v>576.5211315436411</v>
      </c>
      <c r="AV56" s="38">
        <v>574.65524832446124</v>
      </c>
      <c r="AW56" s="38">
        <v>574.65634951868253</v>
      </c>
      <c r="AX56" s="38">
        <v>574.65736273524305</v>
      </c>
      <c r="AY56" s="38">
        <v>574.65856651680645</v>
      </c>
      <c r="AZ56" s="38">
        <v>574.66020605645974</v>
      </c>
      <c r="BA56" s="38">
        <v>574.88915988633232</v>
      </c>
    </row>
    <row r="57" spans="1:53" x14ac:dyDescent="0.2">
      <c r="A57" s="124" t="s">
        <v>165</v>
      </c>
      <c r="B57" s="124" t="s">
        <v>173</v>
      </c>
      <c r="C57" s="158">
        <v>1801.1517857142901</v>
      </c>
      <c r="D57" s="158">
        <v>1685.2078571428599</v>
      </c>
      <c r="E57" s="158">
        <v>1725.84892857143</v>
      </c>
      <c r="F57" s="158">
        <v>1692.7035714285701</v>
      </c>
      <c r="G57" s="158">
        <v>1931.5174999999999</v>
      </c>
      <c r="H57" s="158">
        <v>1640.1707142857101</v>
      </c>
      <c r="I57" s="158">
        <v>1189.5203571428601</v>
      </c>
      <c r="J57" s="158">
        <v>1192.9932142857101</v>
      </c>
      <c r="K57" s="158">
        <v>1492.5075000000002</v>
      </c>
      <c r="L57" s="158">
        <v>1506.9449999999999</v>
      </c>
      <c r="M57" s="158">
        <v>1367.90107142857</v>
      </c>
      <c r="N57" s="158">
        <v>1210.46357142857</v>
      </c>
      <c r="O57" s="158">
        <v>1371.84142857143</v>
      </c>
      <c r="P57" s="158">
        <v>987.44642857142992</v>
      </c>
      <c r="Q57" s="158">
        <v>1174.1596428571399</v>
      </c>
      <c r="R57" s="158">
        <v>1076.55428571429</v>
      </c>
      <c r="S57" s="158">
        <v>1129.6253571428601</v>
      </c>
      <c r="T57" s="158">
        <v>1304.78071428571</v>
      </c>
      <c r="U57" s="158">
        <v>1159.8753571428599</v>
      </c>
      <c r="V57" s="158">
        <v>1034.3339285714299</v>
      </c>
      <c r="W57" s="158">
        <v>1081.29607142857</v>
      </c>
      <c r="X57" s="158">
        <v>1110.4028571428598</v>
      </c>
      <c r="Y57" s="158">
        <v>1102.4160714285699</v>
      </c>
      <c r="Z57" s="158">
        <v>1046.8464285714301</v>
      </c>
      <c r="AA57" s="158">
        <v>1075.76071428571</v>
      </c>
      <c r="AB57" s="158">
        <v>1199.6207142857099</v>
      </c>
      <c r="AC57" s="158">
        <v>1132.78</v>
      </c>
      <c r="AD57" s="158">
        <v>1111.96642857143</v>
      </c>
      <c r="AE57" s="158">
        <v>1020.91785714286</v>
      </c>
      <c r="AF57" s="158">
        <v>1231.98821428571</v>
      </c>
      <c r="AG57" s="38">
        <v>986.93639845076905</v>
      </c>
      <c r="AH57" s="38">
        <v>941.82987399526155</v>
      </c>
      <c r="AI57" s="38">
        <v>1022.966381634038</v>
      </c>
      <c r="AJ57" s="38">
        <v>1018.0473114525654</v>
      </c>
      <c r="AK57" s="38">
        <v>1013.6679628337728</v>
      </c>
      <c r="AL57" s="38">
        <v>1008.1965660501526</v>
      </c>
      <c r="AM57" s="38">
        <v>1004.8459362405617</v>
      </c>
      <c r="AN57" s="38">
        <v>998.35488103572789</v>
      </c>
      <c r="AO57" s="38">
        <v>995.10597196799961</v>
      </c>
      <c r="AP57" s="38">
        <v>990.4017054941238</v>
      </c>
      <c r="AQ57" s="38">
        <v>984.67362686744218</v>
      </c>
      <c r="AR57" s="38">
        <v>985.71531713086301</v>
      </c>
      <c r="AS57" s="38">
        <v>985.22470986967767</v>
      </c>
      <c r="AT57" s="38">
        <v>983.35706066571504</v>
      </c>
      <c r="AU57" s="38">
        <v>984.03212870155153</v>
      </c>
      <c r="AV57" s="38">
        <v>983.80582578294525</v>
      </c>
      <c r="AW57" s="38">
        <v>995.85114140097744</v>
      </c>
      <c r="AX57" s="38">
        <v>992.19667724808153</v>
      </c>
      <c r="AY57" s="38">
        <v>996.22773781833712</v>
      </c>
      <c r="AZ57" s="38">
        <v>991.08880403965748</v>
      </c>
      <c r="BA57" s="38">
        <v>985.59531494902058</v>
      </c>
    </row>
    <row r="58" spans="1:53" x14ac:dyDescent="0.2">
      <c r="A58" s="94" t="s">
        <v>44</v>
      </c>
      <c r="B58" s="94" t="s">
        <v>45</v>
      </c>
      <c r="C58" s="158">
        <v>2.251429425</v>
      </c>
      <c r="D58" s="158">
        <v>2.3408445375000002</v>
      </c>
      <c r="E58" s="158">
        <v>2.23812225</v>
      </c>
      <c r="F58" s="158">
        <v>2.4437944125</v>
      </c>
      <c r="G58" s="158">
        <v>2.3566417875000001</v>
      </c>
      <c r="H58" s="158">
        <v>2.6670845250000004</v>
      </c>
      <c r="I58" s="158">
        <v>2.6521173</v>
      </c>
      <c r="J58" s="158">
        <v>2.8114553249999998</v>
      </c>
      <c r="K58" s="158">
        <v>3.5393738625000002</v>
      </c>
      <c r="L58" s="158">
        <v>3.3622036875000001</v>
      </c>
      <c r="M58" s="158">
        <v>3.311933625</v>
      </c>
      <c r="N58" s="158">
        <v>3.4805224125000001</v>
      </c>
      <c r="O58" s="158">
        <v>2.8952744624999998</v>
      </c>
      <c r="P58" s="158">
        <v>3.4805893499999998</v>
      </c>
      <c r="Q58" s="158">
        <v>3.6491379749999999</v>
      </c>
      <c r="R58" s="158">
        <v>3.7029958874999997</v>
      </c>
      <c r="S58" s="158">
        <v>3.7565325000000001</v>
      </c>
      <c r="T58" s="158">
        <v>3.250404675</v>
      </c>
      <c r="U58" s="158">
        <v>3.0102329249999999</v>
      </c>
      <c r="V58" s="158">
        <v>3.5413418249999999</v>
      </c>
      <c r="W58" s="158">
        <v>2.5823952000000001</v>
      </c>
      <c r="X58" s="158">
        <v>2.5560486</v>
      </c>
      <c r="Y58" s="158">
        <v>2.9374317000000003</v>
      </c>
      <c r="Z58" s="158">
        <v>3.1744975499999999</v>
      </c>
      <c r="AA58" s="158">
        <v>3.1256599499999997</v>
      </c>
      <c r="AB58" s="158">
        <v>2.747002545</v>
      </c>
      <c r="AC58" s="158">
        <v>2.6978490000000002</v>
      </c>
      <c r="AD58" s="158">
        <v>3.0517609499999998</v>
      </c>
      <c r="AE58" s="158">
        <v>3.5500972500000003</v>
      </c>
      <c r="AF58" s="158">
        <v>4.0016844000000003</v>
      </c>
      <c r="AG58" s="38">
        <v>3.1831941357134261</v>
      </c>
      <c r="AH58" s="38">
        <v>3.1682410234015226</v>
      </c>
      <c r="AI58" s="38">
        <v>3.1533489442010958</v>
      </c>
      <c r="AJ58" s="38">
        <v>3.1385301047344423</v>
      </c>
      <c r="AK58" s="38">
        <v>3.1237722983792655</v>
      </c>
      <c r="AL58" s="38">
        <v>3.1090877317578616</v>
      </c>
      <c r="AM58" s="38">
        <v>3.09447640487023</v>
      </c>
      <c r="AN58" s="38">
        <v>3.0799383177163713</v>
      </c>
      <c r="AO58" s="38">
        <v>3.0654612636739897</v>
      </c>
      <c r="AP58" s="38">
        <v>3.0510574493653806</v>
      </c>
      <c r="AQ58" s="38">
        <v>3.0367146681682486</v>
      </c>
      <c r="AR58" s="38">
        <v>3.0367146681682486</v>
      </c>
      <c r="AS58" s="38">
        <v>3.0367146681682486</v>
      </c>
      <c r="AT58" s="38">
        <v>3.0367146681682486</v>
      </c>
      <c r="AU58" s="38">
        <v>3.0367146681682486</v>
      </c>
      <c r="AV58" s="38">
        <v>3.0367146681682486</v>
      </c>
      <c r="AW58" s="38">
        <v>3.0367146681682486</v>
      </c>
      <c r="AX58" s="38">
        <v>3.0367146681682486</v>
      </c>
      <c r="AY58" s="38">
        <v>3.0367146681682486</v>
      </c>
      <c r="AZ58" s="38">
        <v>3.0367146681682486</v>
      </c>
      <c r="BA58" s="38">
        <v>3.0367146681682486</v>
      </c>
    </row>
    <row r="59" spans="1:53" x14ac:dyDescent="0.2">
      <c r="A59" s="94" t="s">
        <v>46</v>
      </c>
      <c r="B59" s="94" t="s">
        <v>47</v>
      </c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</row>
    <row r="60" spans="1:53" x14ac:dyDescent="0.2">
      <c r="A60" s="94" t="s">
        <v>48</v>
      </c>
      <c r="B60" s="94" t="s">
        <v>49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</row>
    <row r="61" spans="1:53" x14ac:dyDescent="0.2">
      <c r="A61" s="98" t="s">
        <v>50</v>
      </c>
      <c r="B61" s="98" t="s">
        <v>51</v>
      </c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</row>
    <row r="62" spans="1:53" x14ac:dyDescent="0.2">
      <c r="A62" s="98"/>
      <c r="B62" s="9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</row>
    <row r="63" spans="1:53" x14ac:dyDescent="0.2">
      <c r="A63" s="112" t="s">
        <v>52</v>
      </c>
      <c r="B63" s="107" t="s">
        <v>53</v>
      </c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</row>
    <row r="64" spans="1:53" s="131" customFormat="1" x14ac:dyDescent="0.2">
      <c r="A64" s="94" t="s">
        <v>54</v>
      </c>
      <c r="B64" s="94" t="s">
        <v>55</v>
      </c>
      <c r="C64" s="88">
        <v>74.554308340350005</v>
      </c>
      <c r="D64" s="88">
        <v>82.677724121479997</v>
      </c>
      <c r="E64" s="88">
        <v>90.784709682219997</v>
      </c>
      <c r="F64" s="88">
        <v>98.900296772559997</v>
      </c>
      <c r="G64" s="88">
        <v>107.00217465566999</v>
      </c>
      <c r="H64" s="88">
        <v>100.852</v>
      </c>
      <c r="I64" s="88">
        <v>117.782</v>
      </c>
      <c r="J64" s="88">
        <v>137.53199999999998</v>
      </c>
      <c r="K64" s="88">
        <v>146.386</v>
      </c>
      <c r="L64" s="88">
        <v>173.87199999999999</v>
      </c>
      <c r="M64" s="88">
        <v>190.86600000000001</v>
      </c>
      <c r="N64" s="88">
        <v>180.65200000000002</v>
      </c>
      <c r="O64" s="88">
        <v>208.292</v>
      </c>
      <c r="P64" s="88">
        <v>215.08799999999999</v>
      </c>
      <c r="Q64" s="88">
        <v>178.708</v>
      </c>
      <c r="R64" s="88">
        <v>189.21799999999999</v>
      </c>
      <c r="S64" s="88">
        <v>201.84800000000001</v>
      </c>
      <c r="T64" s="88">
        <v>224.69400000000002</v>
      </c>
      <c r="U64" s="88">
        <v>206.84</v>
      </c>
      <c r="V64" s="88">
        <v>225.76</v>
      </c>
      <c r="W64" s="88">
        <v>213.4735</v>
      </c>
      <c r="X64" s="88">
        <v>201.18790000000001</v>
      </c>
      <c r="Y64" s="88">
        <v>192.95680000000002</v>
      </c>
      <c r="Z64" s="88">
        <v>205.20679999999999</v>
      </c>
      <c r="AA64" s="88">
        <v>202.2234</v>
      </c>
      <c r="AB64" s="88">
        <v>217.52940000000001</v>
      </c>
      <c r="AC64" s="88">
        <v>218.7808</v>
      </c>
      <c r="AD64" s="88">
        <v>239.3391</v>
      </c>
      <c r="AE64" s="88">
        <v>239.47109999999998</v>
      </c>
      <c r="AF64" s="88">
        <v>249.33510000000001</v>
      </c>
      <c r="AG64" s="44">
        <v>242.71510000000004</v>
      </c>
      <c r="AH64" s="44">
        <v>242.71510000000004</v>
      </c>
      <c r="AI64" s="44">
        <v>242.71510000000004</v>
      </c>
      <c r="AJ64" s="44">
        <v>242.71510000000004</v>
      </c>
      <c r="AK64" s="44">
        <v>242.71510000000004</v>
      </c>
      <c r="AL64" s="44">
        <v>242.71510000000004</v>
      </c>
      <c r="AM64" s="44">
        <v>242.71510000000004</v>
      </c>
      <c r="AN64" s="44">
        <v>242.71510000000004</v>
      </c>
      <c r="AO64" s="44">
        <v>242.71510000000004</v>
      </c>
      <c r="AP64" s="44">
        <v>242.71510000000004</v>
      </c>
      <c r="AQ64" s="44">
        <v>242.71510000000004</v>
      </c>
      <c r="AR64" s="44">
        <v>242.71510000000004</v>
      </c>
      <c r="AS64" s="44">
        <v>242.71510000000004</v>
      </c>
      <c r="AT64" s="44">
        <v>242.71510000000004</v>
      </c>
      <c r="AU64" s="44">
        <v>242.71510000000004</v>
      </c>
      <c r="AV64" s="44">
        <v>242.71510000000004</v>
      </c>
      <c r="AW64" s="44">
        <v>242.71510000000004</v>
      </c>
      <c r="AX64" s="44">
        <v>242.71510000000004</v>
      </c>
      <c r="AY64" s="44">
        <v>242.71510000000004</v>
      </c>
      <c r="AZ64" s="44">
        <v>242.71510000000004</v>
      </c>
      <c r="BA64" s="44">
        <v>242.71510000000004</v>
      </c>
    </row>
    <row r="65" spans="1:53" s="132" customFormat="1" x14ac:dyDescent="0.2">
      <c r="A65" s="94" t="s">
        <v>56</v>
      </c>
      <c r="B65" s="94" t="s">
        <v>57</v>
      </c>
      <c r="C65" s="88">
        <v>0.63649077000000009</v>
      </c>
      <c r="D65" s="88">
        <v>0.63397480799999995</v>
      </c>
      <c r="E65" s="88">
        <v>0.64783464600000007</v>
      </c>
      <c r="F65" s="88">
        <v>0.67565948399999998</v>
      </c>
      <c r="G65" s="88">
        <v>0.67157062200000006</v>
      </c>
      <c r="H65" s="88">
        <v>0.68978165999999996</v>
      </c>
      <c r="I65" s="88">
        <v>0.68344369799999993</v>
      </c>
      <c r="J65" s="88">
        <v>0.68025153599999999</v>
      </c>
      <c r="K65" s="88">
        <v>0.66554814300000009</v>
      </c>
      <c r="L65" s="88">
        <v>0.70501989840000001</v>
      </c>
      <c r="M65" s="88">
        <v>0.71245583340000007</v>
      </c>
      <c r="N65" s="88">
        <v>0.71531441760000003</v>
      </c>
      <c r="O65" s="88">
        <v>0.72731866379999999</v>
      </c>
      <c r="P65" s="88">
        <v>0.7218389556</v>
      </c>
      <c r="Q65" s="88">
        <v>0.73999231980000002</v>
      </c>
      <c r="R65" s="88">
        <v>0.77147179560000001</v>
      </c>
      <c r="S65" s="88">
        <v>0.85851274079999995</v>
      </c>
      <c r="T65" s="88">
        <v>0.90434167919999997</v>
      </c>
      <c r="U65" s="88">
        <v>0.9168773844</v>
      </c>
      <c r="V65" s="88">
        <v>0.92621753819999997</v>
      </c>
      <c r="W65" s="88">
        <v>0.94583185619999999</v>
      </c>
      <c r="X65" s="88">
        <v>0.88202708220000003</v>
      </c>
      <c r="Y65" s="88">
        <v>0.88360224239999996</v>
      </c>
      <c r="Z65" s="88">
        <v>0.88170255480000004</v>
      </c>
      <c r="AA65" s="88">
        <v>0.87308496179999995</v>
      </c>
      <c r="AB65" s="88">
        <v>0.88866470220000005</v>
      </c>
      <c r="AC65" s="88">
        <v>0.91218696060000004</v>
      </c>
      <c r="AD65" s="88">
        <v>0.91266301559999996</v>
      </c>
      <c r="AE65" s="88">
        <v>0.94557179219999998</v>
      </c>
      <c r="AF65" s="88">
        <v>0.93699264780000002</v>
      </c>
      <c r="AG65" s="44">
        <v>0.93174248520000003</v>
      </c>
      <c r="AH65" s="44">
        <v>0.93174248520000003</v>
      </c>
      <c r="AI65" s="44">
        <v>0.93174248520000003</v>
      </c>
      <c r="AJ65" s="44">
        <v>0.93174248520000003</v>
      </c>
      <c r="AK65" s="44">
        <v>0.93174248520000003</v>
      </c>
      <c r="AL65" s="44">
        <v>0.93174248520000003</v>
      </c>
      <c r="AM65" s="44">
        <v>0.93174248520000003</v>
      </c>
      <c r="AN65" s="44">
        <v>0.93174248520000003</v>
      </c>
      <c r="AO65" s="44">
        <v>0.93174248520000003</v>
      </c>
      <c r="AP65" s="44">
        <v>0.93174248520000003</v>
      </c>
      <c r="AQ65" s="44">
        <v>0.93174248520000003</v>
      </c>
      <c r="AR65" s="44">
        <v>0.93174248520000003</v>
      </c>
      <c r="AS65" s="44">
        <v>0.93174248520000003</v>
      </c>
      <c r="AT65" s="44">
        <v>0.93174248520000003</v>
      </c>
      <c r="AU65" s="44">
        <v>0.93174248520000003</v>
      </c>
      <c r="AV65" s="44">
        <v>0.93174248520000003</v>
      </c>
      <c r="AW65" s="44">
        <v>0.93174248520000003</v>
      </c>
      <c r="AX65" s="44">
        <v>0.93174248520000003</v>
      </c>
      <c r="AY65" s="44">
        <v>0.93174248520000003</v>
      </c>
      <c r="AZ65" s="44">
        <v>0.93174248520000003</v>
      </c>
      <c r="BA65" s="44">
        <v>0.93174248520000003</v>
      </c>
    </row>
    <row r="66" spans="1:53" s="132" customFormat="1" x14ac:dyDescent="0.2">
      <c r="A66" s="94" t="s">
        <v>58</v>
      </c>
      <c r="B66" s="94" t="s">
        <v>59</v>
      </c>
      <c r="C66" s="88">
        <v>802.29488587062008</v>
      </c>
      <c r="D66" s="88">
        <v>797.85525206945999</v>
      </c>
      <c r="E66" s="88">
        <v>769.566094088</v>
      </c>
      <c r="F66" s="88">
        <v>759.57957915086001</v>
      </c>
      <c r="G66" s="88">
        <v>848.31866620534004</v>
      </c>
      <c r="H66" s="88">
        <v>821.65063715647</v>
      </c>
      <c r="I66" s="88">
        <v>673.15355298400004</v>
      </c>
      <c r="J66" s="88">
        <v>682.90830448970996</v>
      </c>
      <c r="K66" s="88">
        <v>631.00510169430004</v>
      </c>
      <c r="L66" s="88">
        <v>542.50211975143009</v>
      </c>
      <c r="M66" s="88">
        <v>582.38278458170998</v>
      </c>
      <c r="N66" s="88">
        <v>564.17061490113997</v>
      </c>
      <c r="O66" s="88">
        <v>657.22092641233996</v>
      </c>
      <c r="P66" s="88">
        <v>508.50896442342997</v>
      </c>
      <c r="Q66" s="88">
        <v>466.88850950680001</v>
      </c>
      <c r="R66" s="88">
        <v>556.57273249600007</v>
      </c>
      <c r="S66" s="88">
        <v>462.54481037599999</v>
      </c>
      <c r="T66" s="88">
        <v>519.31853375655999</v>
      </c>
      <c r="U66" s="88">
        <v>677.13935813540002</v>
      </c>
      <c r="V66" s="88">
        <v>431.31410170315996</v>
      </c>
      <c r="W66" s="88">
        <v>471.56973788570997</v>
      </c>
      <c r="X66" s="88">
        <v>501.62844851428002</v>
      </c>
      <c r="Y66" s="88">
        <v>435.67623098057004</v>
      </c>
      <c r="Z66" s="88">
        <v>486.44717513386001</v>
      </c>
      <c r="AA66" s="88">
        <v>498.46002377770998</v>
      </c>
      <c r="AB66" s="88">
        <v>514.63403364844999</v>
      </c>
      <c r="AC66" s="88">
        <v>493.03734335114001</v>
      </c>
      <c r="AD66" s="88">
        <v>503.34182208057001</v>
      </c>
      <c r="AE66" s="88">
        <v>506.13567265568003</v>
      </c>
      <c r="AF66" s="88">
        <v>481.64826001286997</v>
      </c>
      <c r="AG66" s="44">
        <v>491.57025645069342</v>
      </c>
      <c r="AH66" s="44">
        <v>493.20507461895392</v>
      </c>
      <c r="AI66" s="44">
        <v>494.78129292149293</v>
      </c>
      <c r="AJ66" s="44">
        <v>496.33994602498694</v>
      </c>
      <c r="AK66" s="44">
        <v>497.90177267284611</v>
      </c>
      <c r="AL66" s="44">
        <v>499.49622040464612</v>
      </c>
      <c r="AM66" s="44">
        <v>501.14934180552507</v>
      </c>
      <c r="AN66" s="44">
        <v>502.85235427596041</v>
      </c>
      <c r="AO66" s="44">
        <v>504.56127101498225</v>
      </c>
      <c r="AP66" s="44">
        <v>506.23424551898341</v>
      </c>
      <c r="AQ66" s="44">
        <v>507.84426575918042</v>
      </c>
      <c r="AR66" s="44">
        <v>509.38003982190151</v>
      </c>
      <c r="AS66" s="44">
        <v>510.83972262321333</v>
      </c>
      <c r="AT66" s="44">
        <v>512.22169048925446</v>
      </c>
      <c r="AU66" s="44">
        <v>513.52786230731579</v>
      </c>
      <c r="AV66" s="44">
        <v>514.76185444190639</v>
      </c>
      <c r="AW66" s="44">
        <v>515.92632381389024</v>
      </c>
      <c r="AX66" s="44">
        <v>517.02215606355549</v>
      </c>
      <c r="AY66" s="44">
        <v>518.05237712855262</v>
      </c>
      <c r="AZ66" s="44">
        <v>519.01595376187879</v>
      </c>
      <c r="BA66" s="44">
        <v>519.91377160382228</v>
      </c>
    </row>
    <row r="67" spans="1:53" s="132" customFormat="1" x14ac:dyDescent="0.2">
      <c r="A67" s="94" t="s">
        <v>60</v>
      </c>
      <c r="B67" s="94" t="s">
        <v>190</v>
      </c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</row>
    <row r="68" spans="1:53" s="116" customFormat="1" x14ac:dyDescent="0.2">
      <c r="A68" s="114"/>
      <c r="B68" s="114" t="s">
        <v>61</v>
      </c>
      <c r="C68" s="115">
        <f t="shared" ref="C68:Y68" si="0">SUM(C3:C67)</f>
        <v>27566.012364770148</v>
      </c>
      <c r="D68" s="115">
        <f t="shared" si="0"/>
        <v>27039.128020185111</v>
      </c>
      <c r="E68" s="115">
        <f t="shared" si="0"/>
        <v>26187.745730014391</v>
      </c>
      <c r="F68" s="115">
        <f t="shared" si="0"/>
        <v>25313.792357249156</v>
      </c>
      <c r="G68" s="115">
        <f t="shared" si="0"/>
        <v>25126.539119364134</v>
      </c>
      <c r="H68" s="115">
        <f t="shared" si="0"/>
        <v>24905.352368353724</v>
      </c>
      <c r="I68" s="115">
        <f t="shared" si="0"/>
        <v>23660.803869487179</v>
      </c>
      <c r="J68" s="115">
        <f t="shared" si="0"/>
        <v>23800.710668631946</v>
      </c>
      <c r="K68" s="115">
        <f t="shared" si="0"/>
        <v>23809.413743617006</v>
      </c>
      <c r="L68" s="115">
        <f t="shared" si="0"/>
        <v>23885.537273710295</v>
      </c>
      <c r="M68" s="115">
        <f t="shared" si="0"/>
        <v>23578.56941102436</v>
      </c>
      <c r="N68" s="115">
        <f t="shared" si="0"/>
        <v>22875.539525479238</v>
      </c>
      <c r="O68" s="115">
        <f t="shared" si="0"/>
        <v>22498.828388899638</v>
      </c>
      <c r="P68" s="115">
        <f t="shared" si="0"/>
        <v>22033.506200808071</v>
      </c>
      <c r="Q68" s="115">
        <f t="shared" si="0"/>
        <v>21057.07226576205</v>
      </c>
      <c r="R68" s="115">
        <f t="shared" si="0"/>
        <v>18990.589252402609</v>
      </c>
      <c r="S68" s="115">
        <f t="shared" si="0"/>
        <v>18476.393065587232</v>
      </c>
      <c r="T68" s="115">
        <f t="shared" si="0"/>
        <v>19081.637634626561</v>
      </c>
      <c r="U68" s="115">
        <f t="shared" si="0"/>
        <v>19090.244392913999</v>
      </c>
      <c r="V68" s="115">
        <f t="shared" si="0"/>
        <v>18273.276642694524</v>
      </c>
      <c r="W68" s="115">
        <f t="shared" si="0"/>
        <v>17977.361762749548</v>
      </c>
      <c r="X68" s="115">
        <f t="shared" si="0"/>
        <v>17971.83816940312</v>
      </c>
      <c r="Y68" s="115">
        <f t="shared" si="0"/>
        <v>17634.731194827662</v>
      </c>
      <c r="Z68" s="115">
        <f t="shared" ref="Z68:AE68" si="1">SUM(Z3:Z67)</f>
        <v>17617.495280067829</v>
      </c>
      <c r="AA68" s="115">
        <f t="shared" si="1"/>
        <v>17885.102194379437</v>
      </c>
      <c r="AB68" s="115">
        <f t="shared" si="1"/>
        <v>17981.631027729447</v>
      </c>
      <c r="AC68" s="115">
        <f t="shared" si="1"/>
        <v>18381.801655396699</v>
      </c>
      <c r="AD68" s="115">
        <f t="shared" si="1"/>
        <v>18664.862575517818</v>
      </c>
      <c r="AE68" s="115">
        <f t="shared" si="1"/>
        <v>17825.204679562623</v>
      </c>
      <c r="AF68" s="115">
        <f t="shared" ref="AF68" si="2">SUM(AF3:AF67)</f>
        <v>18437.890984239708</v>
      </c>
      <c r="AG68" s="45">
        <f t="shared" ref="AG68:AV68" si="3">SUM(AG3:AG67)</f>
        <v>17921.68582800269</v>
      </c>
      <c r="AH68" s="45">
        <f t="shared" si="3"/>
        <v>17242.11368344758</v>
      </c>
      <c r="AI68" s="45">
        <f t="shared" si="3"/>
        <v>17174.939062944726</v>
      </c>
      <c r="AJ68" s="45">
        <f t="shared" si="3"/>
        <v>16959.93813609596</v>
      </c>
      <c r="AK68" s="45">
        <f t="shared" si="3"/>
        <v>16800.940131680945</v>
      </c>
      <c r="AL68" s="45">
        <f t="shared" si="3"/>
        <v>16676.945561741279</v>
      </c>
      <c r="AM68" s="45">
        <f t="shared" si="3"/>
        <v>16551.672767767654</v>
      </c>
      <c r="AN68" s="45">
        <f t="shared" si="3"/>
        <v>16410.673573612334</v>
      </c>
      <c r="AO68" s="45">
        <f t="shared" si="3"/>
        <v>16308.31427644876</v>
      </c>
      <c r="AP68" s="45">
        <f t="shared" si="3"/>
        <v>16190.289684421734</v>
      </c>
      <c r="AQ68" s="45">
        <f t="shared" si="3"/>
        <v>16057.574271673242</v>
      </c>
      <c r="AR68" s="45">
        <f t="shared" si="3"/>
        <v>16057.088061619686</v>
      </c>
      <c r="AS68" s="45">
        <f t="shared" si="3"/>
        <v>16066.154732524732</v>
      </c>
      <c r="AT68" s="45">
        <f t="shared" si="3"/>
        <v>16108.561424437719</v>
      </c>
      <c r="AU68" s="45">
        <f t="shared" si="3"/>
        <v>16129.134218549234</v>
      </c>
      <c r="AV68" s="45">
        <f t="shared" si="3"/>
        <v>16147.962448090055</v>
      </c>
      <c r="AW68" s="45">
        <f>SUM(AW3:AW67)</f>
        <v>16263.405952789231</v>
      </c>
      <c r="AX68" s="45">
        <f>SUM(AX3:AX67)</f>
        <v>16224.900632668512</v>
      </c>
      <c r="AY68" s="45">
        <f>SUM(AY3:AY67)</f>
        <v>16260.449969438803</v>
      </c>
      <c r="AZ68" s="45">
        <f>SUM(AZ3:AZ67)</f>
        <v>16205.999813456978</v>
      </c>
      <c r="BA68" s="45">
        <f>SUM(BA3:BA67)</f>
        <v>16149.864278566647</v>
      </c>
    </row>
    <row r="69" spans="1:53" s="135" customFormat="1" x14ac:dyDescent="0.2">
      <c r="A69" s="133"/>
      <c r="B69" s="133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4"/>
      <c r="AX69" s="134"/>
      <c r="AY69" s="134"/>
      <c r="AZ69" s="134"/>
      <c r="BA69" s="134"/>
    </row>
    <row r="70" spans="1:53" x14ac:dyDescent="0.2">
      <c r="A70" s="94"/>
      <c r="B70" s="114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</row>
    <row r="71" spans="1:53" x14ac:dyDescent="0.2">
      <c r="A71" s="97" t="s">
        <v>187</v>
      </c>
      <c r="B71" s="97" t="s">
        <v>193</v>
      </c>
      <c r="C71" s="119">
        <v>59.358945258159999</v>
      </c>
      <c r="D71" s="119">
        <v>59.358945258159999</v>
      </c>
      <c r="E71" s="119">
        <v>54.934653954010003</v>
      </c>
      <c r="F71" s="119">
        <v>56.905187826749994</v>
      </c>
      <c r="G71" s="119">
        <v>56.31027498972</v>
      </c>
      <c r="H71" s="119">
        <v>61.549937099090002</v>
      </c>
      <c r="I71" s="119">
        <v>63.255387358570005</v>
      </c>
      <c r="J71" s="119">
        <v>67.052824997960002</v>
      </c>
      <c r="K71" s="119">
        <v>68.922001632109996</v>
      </c>
      <c r="L71" s="119">
        <v>73.951235497580001</v>
      </c>
      <c r="M71" s="119">
        <v>78.614147535080008</v>
      </c>
      <c r="N71" s="119">
        <v>80.576159397019993</v>
      </c>
      <c r="O71" s="119">
        <v>80.783025606029994</v>
      </c>
      <c r="P71" s="119">
        <v>70.467659690389993</v>
      </c>
      <c r="Q71" s="119">
        <v>73.342416511590002</v>
      </c>
      <c r="R71" s="119">
        <v>83.512225466800004</v>
      </c>
      <c r="S71" s="119">
        <v>87.303669366720001</v>
      </c>
      <c r="T71" s="119">
        <v>87.262270191059997</v>
      </c>
      <c r="U71" s="119">
        <v>89.251550531429999</v>
      </c>
      <c r="V71" s="119">
        <v>88.823902637250001</v>
      </c>
      <c r="W71" s="119">
        <v>77.735397549200002</v>
      </c>
      <c r="X71" s="119">
        <v>80.934974819769991</v>
      </c>
      <c r="Y71" s="119">
        <v>83.56209609519</v>
      </c>
      <c r="Z71" s="119">
        <v>84.411676880350001</v>
      </c>
      <c r="AA71" s="119">
        <v>83.749540846170007</v>
      </c>
      <c r="AB71" s="119">
        <v>90.300814723719995</v>
      </c>
      <c r="AC71" s="119">
        <v>88.567487881539989</v>
      </c>
      <c r="AD71" s="119">
        <v>94.711998762349992</v>
      </c>
      <c r="AE71" s="119">
        <v>97.192897035459993</v>
      </c>
      <c r="AF71" s="119">
        <v>101.32739231689</v>
      </c>
      <c r="AG71" s="53">
        <v>100.28159033251126</v>
      </c>
      <c r="AH71" s="53">
        <v>101.48180599810533</v>
      </c>
      <c r="AI71" s="53">
        <v>102.36970406978236</v>
      </c>
      <c r="AJ71" s="53">
        <v>103.10088210907605</v>
      </c>
      <c r="AK71" s="53">
        <v>103.77751614592657</v>
      </c>
      <c r="AL71" s="53">
        <v>104.25923696901533</v>
      </c>
      <c r="AM71" s="53">
        <v>104.96178377524134</v>
      </c>
      <c r="AN71" s="53">
        <v>105.75506999900257</v>
      </c>
      <c r="AO71" s="53">
        <v>106.44452430127944</v>
      </c>
      <c r="AP71" s="53">
        <v>107.09570897207166</v>
      </c>
      <c r="AQ71" s="53">
        <v>107.96348991337265</v>
      </c>
      <c r="AR71" s="53">
        <v>108.09689660481573</v>
      </c>
      <c r="AS71" s="53">
        <v>108.18660892050318</v>
      </c>
      <c r="AT71" s="53">
        <v>108.23353983379387</v>
      </c>
      <c r="AU71" s="53">
        <v>108.2437573426924</v>
      </c>
      <c r="AV71" s="53">
        <v>108.54255089943774</v>
      </c>
      <c r="AW71" s="53">
        <v>108.53310052029043</v>
      </c>
      <c r="AX71" s="53">
        <v>108.63453723017219</v>
      </c>
      <c r="AY71" s="53">
        <v>108.68313213652263</v>
      </c>
      <c r="AZ71" s="53">
        <v>108.7117552788921</v>
      </c>
      <c r="BA71" s="53">
        <v>108.98492321735161</v>
      </c>
    </row>
    <row r="72" spans="1:53" x14ac:dyDescent="0.2">
      <c r="A72" s="97" t="s">
        <v>188</v>
      </c>
      <c r="B72" s="97" t="s">
        <v>194</v>
      </c>
      <c r="C72" s="119">
        <v>75.615600178060006</v>
      </c>
      <c r="D72" s="119">
        <v>75.615600178060006</v>
      </c>
      <c r="E72" s="119">
        <v>67.313116179070008</v>
      </c>
      <c r="F72" s="119">
        <v>70.494685082949999</v>
      </c>
      <c r="G72" s="119">
        <v>106.10432296018</v>
      </c>
      <c r="H72" s="119">
        <v>119.51422890228</v>
      </c>
      <c r="I72" s="119">
        <v>125.34767223598001</v>
      </c>
      <c r="J72" s="119">
        <v>119.11010983049</v>
      </c>
      <c r="K72" s="119">
        <v>109.0520970723</v>
      </c>
      <c r="L72" s="119">
        <v>109.42365050799999</v>
      </c>
      <c r="M72" s="119">
        <v>102.17780616921999</v>
      </c>
      <c r="N72" s="119">
        <v>101.27518664428</v>
      </c>
      <c r="O72" s="119">
        <v>83.259432664330006</v>
      </c>
      <c r="P72" s="119">
        <v>67.867190312929992</v>
      </c>
      <c r="Q72" s="119">
        <v>71.934128591519993</v>
      </c>
      <c r="R72" s="119">
        <v>57.93405454498</v>
      </c>
      <c r="S72" s="119">
        <v>59.236098254990004</v>
      </c>
      <c r="T72" s="119">
        <v>78.913912645380009</v>
      </c>
      <c r="U72" s="119">
        <v>82.761154991360002</v>
      </c>
      <c r="V72" s="119">
        <v>70.868433985660005</v>
      </c>
      <c r="W72" s="119">
        <v>37.924013207089999</v>
      </c>
      <c r="X72" s="119">
        <v>52.411901497240002</v>
      </c>
      <c r="Y72" s="119">
        <v>53.209376924059995</v>
      </c>
      <c r="Z72" s="119">
        <v>38.3322517099</v>
      </c>
      <c r="AA72" s="119">
        <v>47.498337697469999</v>
      </c>
      <c r="AB72" s="119">
        <v>56.503184070800003</v>
      </c>
      <c r="AC72" s="119">
        <v>57.887360767589996</v>
      </c>
      <c r="AD72" s="119">
        <v>49.73925288161</v>
      </c>
      <c r="AE72" s="119">
        <v>37.958087333629997</v>
      </c>
      <c r="AF72" s="119">
        <v>43.459314159479995</v>
      </c>
      <c r="AG72" s="53">
        <v>56.008712736372274</v>
      </c>
      <c r="AH72" s="53">
        <v>56.008712736372274</v>
      </c>
      <c r="AI72" s="53">
        <v>56.008712736372274</v>
      </c>
      <c r="AJ72" s="53">
        <v>56.008712736372274</v>
      </c>
      <c r="AK72" s="53">
        <v>56.008712736372274</v>
      </c>
      <c r="AL72" s="53">
        <v>56.008712736372274</v>
      </c>
      <c r="AM72" s="53">
        <v>56.008712736372274</v>
      </c>
      <c r="AN72" s="53">
        <v>56.008712736372274</v>
      </c>
      <c r="AO72" s="53">
        <v>56.008712736372274</v>
      </c>
      <c r="AP72" s="53">
        <v>56.008712736372274</v>
      </c>
      <c r="AQ72" s="53">
        <v>56.008712736372274</v>
      </c>
      <c r="AR72" s="53">
        <v>56.008712736372274</v>
      </c>
      <c r="AS72" s="53">
        <v>56.008712736372274</v>
      </c>
      <c r="AT72" s="53">
        <v>56.008712736372274</v>
      </c>
      <c r="AU72" s="53">
        <v>56.008712736372274</v>
      </c>
      <c r="AV72" s="53">
        <v>56.008712736372274</v>
      </c>
      <c r="AW72" s="53">
        <v>56.008712736372274</v>
      </c>
      <c r="AX72" s="53">
        <v>56.008712736372274</v>
      </c>
      <c r="AY72" s="53">
        <v>56.008712736372274</v>
      </c>
      <c r="AZ72" s="53">
        <v>56.008712736372274</v>
      </c>
      <c r="BA72" s="53">
        <v>56.008712736372274</v>
      </c>
    </row>
    <row r="73" spans="1:53" x14ac:dyDescent="0.2">
      <c r="A73" s="218" t="s">
        <v>200</v>
      </c>
      <c r="B73" s="218" t="s">
        <v>201</v>
      </c>
      <c r="C73" s="119">
        <v>21.124399999999998</v>
      </c>
      <c r="D73" s="119">
        <v>22.89</v>
      </c>
      <c r="E73" s="119">
        <v>24.3108</v>
      </c>
      <c r="F73" s="119">
        <v>26.322400000000002</v>
      </c>
      <c r="G73" s="119">
        <v>27.734789380526706</v>
      </c>
      <c r="H73" s="119">
        <v>31.105691400180213</v>
      </c>
      <c r="I73" s="119">
        <v>33.358307147175921</v>
      </c>
      <c r="J73" s="119">
        <v>35.420932405491428</v>
      </c>
      <c r="K73" s="119">
        <v>33.888650182630997</v>
      </c>
      <c r="L73" s="119">
        <v>39.067381804941107</v>
      </c>
      <c r="M73" s="119">
        <v>35.85419036869623</v>
      </c>
      <c r="N73" s="119">
        <v>37.550092800000002</v>
      </c>
      <c r="O73" s="119">
        <v>39.958473340000005</v>
      </c>
      <c r="P73" s="119">
        <v>45.999786252770278</v>
      </c>
      <c r="Q73" s="119">
        <v>42.821429886500638</v>
      </c>
      <c r="R73" s="119">
        <v>45.312077743894292</v>
      </c>
      <c r="S73" s="119">
        <v>44.80652325131102</v>
      </c>
      <c r="T73" s="119">
        <v>45.866338598889428</v>
      </c>
      <c r="U73" s="119">
        <v>48.81514713549447</v>
      </c>
      <c r="V73" s="119">
        <v>46.193454428210785</v>
      </c>
      <c r="W73" s="119">
        <v>46.269415264047709</v>
      </c>
      <c r="X73" s="119">
        <v>45.139451559999991</v>
      </c>
      <c r="Y73" s="119">
        <v>44.238473636000116</v>
      </c>
      <c r="Z73" s="119">
        <v>43.357289869046205</v>
      </c>
      <c r="AA73" s="119">
        <v>45.300707990535422</v>
      </c>
      <c r="AB73" s="119">
        <v>45.637341495587997</v>
      </c>
      <c r="AC73" s="119">
        <v>45.954019682879995</v>
      </c>
      <c r="AD73" s="119">
        <v>46.043313529920006</v>
      </c>
      <c r="AE73" s="119">
        <v>43.723480089191995</v>
      </c>
      <c r="AF73" s="119">
        <v>45.146326426800002</v>
      </c>
      <c r="AG73" s="53">
        <v>48.940053451484324</v>
      </c>
      <c r="AH73" s="53">
        <v>48.90828044813879</v>
      </c>
      <c r="AI73" s="53">
        <v>48.749481622422621</v>
      </c>
      <c r="AJ73" s="53">
        <v>48.632671799449888</v>
      </c>
      <c r="AK73" s="53">
        <v>46.661798690007899</v>
      </c>
      <c r="AL73" s="53">
        <v>43.418808004790826</v>
      </c>
      <c r="AM73" s="53">
        <v>41.405353760911588</v>
      </c>
      <c r="AN73" s="53">
        <v>39.244307946776026</v>
      </c>
      <c r="AO73" s="53">
        <v>37.001479929184676</v>
      </c>
      <c r="AP73" s="53">
        <v>34.633280264711068</v>
      </c>
      <c r="AQ73" s="53">
        <v>32.619547891868699</v>
      </c>
      <c r="AR73" s="53">
        <v>32.417607832664167</v>
      </c>
      <c r="AS73" s="53">
        <v>32.216007726760871</v>
      </c>
      <c r="AT73" s="53">
        <v>31.955162081776098</v>
      </c>
      <c r="AU73" s="53">
        <v>31.704109342020516</v>
      </c>
      <c r="AV73" s="53">
        <v>31.393365488195322</v>
      </c>
      <c r="AW73" s="53">
        <v>31.120396352880281</v>
      </c>
      <c r="AX73" s="53">
        <v>30.842793446855762</v>
      </c>
      <c r="AY73" s="53">
        <v>30.570479254232481</v>
      </c>
      <c r="AZ73" s="53">
        <v>30.305851640922782</v>
      </c>
      <c r="BA73" s="53">
        <v>30.041988963527093</v>
      </c>
    </row>
    <row r="74" spans="1:53" x14ac:dyDescent="0.2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</row>
  </sheetData>
  <pageMargins left="0.59055118110236227" right="0.59055118110236227" top="0.78740157480314965" bottom="0.98425196850393704" header="0.51181102362204722" footer="0.51181102362204722"/>
  <pageSetup paperSize="9" scale="41" fitToWidth="2" orientation="landscape" r:id="rId1"/>
  <headerFooter alignWithMargins="0">
    <oddFooter>&amp;L&amp;Z&amp;F, &amp;A&amp;RPrint date: &amp;D,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A74"/>
  <sheetViews>
    <sheetView topLeftCell="A25" zoomScale="70" zoomScaleNormal="70" workbookViewId="0">
      <selection activeCell="AY68" sqref="AY68"/>
    </sheetView>
  </sheetViews>
  <sheetFormatPr defaultColWidth="9.140625" defaultRowHeight="12.75" x14ac:dyDescent="0.2"/>
  <cols>
    <col min="1" max="1" width="15.5703125" style="7" bestFit="1" customWidth="1"/>
    <col min="2" max="2" width="68.85546875" style="7" bestFit="1" customWidth="1"/>
    <col min="3" max="6" width="5" style="7" bestFit="1" customWidth="1"/>
    <col min="7" max="8" width="5.42578125" style="7" customWidth="1"/>
    <col min="9" max="9" width="5.42578125" style="7" bestFit="1" customWidth="1"/>
    <col min="10" max="10" width="5" style="7" bestFit="1" customWidth="1"/>
    <col min="11" max="13" width="5.42578125" style="7" bestFit="1" customWidth="1"/>
    <col min="14" max="14" width="6" style="7" bestFit="1" customWidth="1"/>
    <col min="15" max="16" width="5.42578125" style="7" bestFit="1" customWidth="1"/>
    <col min="17" max="17" width="5.42578125" style="7" customWidth="1"/>
    <col min="18" max="18" width="5.42578125" style="7" bestFit="1" customWidth="1"/>
    <col min="19" max="19" width="6.42578125" style="7" bestFit="1" customWidth="1"/>
    <col min="20" max="20" width="5.85546875" style="7" bestFit="1" customWidth="1"/>
    <col min="21" max="21" width="6.42578125" style="7" bestFit="1" customWidth="1"/>
    <col min="22" max="26" width="5.42578125" style="7" bestFit="1" customWidth="1"/>
    <col min="27" max="27" width="6.140625" style="7" customWidth="1"/>
    <col min="28" max="28" width="5.42578125" style="7" bestFit="1" customWidth="1"/>
    <col min="29" max="32" width="5.85546875" style="7" customWidth="1"/>
    <col min="33" max="33" width="5.42578125" style="59" bestFit="1" customWidth="1"/>
    <col min="34" max="34" width="6.140625" style="59" customWidth="1"/>
    <col min="35" max="43" width="5.42578125" style="59" bestFit="1" customWidth="1"/>
    <col min="44" max="44" width="5.5703125" style="59" bestFit="1" customWidth="1"/>
    <col min="45" max="48" width="5.42578125" style="59" bestFit="1" customWidth="1"/>
    <col min="49" max="53" width="5.5703125" style="59" bestFit="1" customWidth="1"/>
    <col min="54" max="16384" width="9.140625" style="7"/>
  </cols>
  <sheetData>
    <row r="1" spans="1:53" x14ac:dyDescent="0.2">
      <c r="A1" s="30" t="s">
        <v>91</v>
      </c>
      <c r="B1" s="1"/>
    </row>
    <row r="2" spans="1:53" x14ac:dyDescent="0.2">
      <c r="A2" s="2"/>
      <c r="B2" s="2"/>
      <c r="C2" s="2">
        <v>1990</v>
      </c>
      <c r="D2" s="2">
        <v>1991</v>
      </c>
      <c r="E2" s="2">
        <v>1992</v>
      </c>
      <c r="F2" s="2">
        <v>1993</v>
      </c>
      <c r="G2" s="2">
        <v>1994</v>
      </c>
      <c r="H2" s="2">
        <v>1995</v>
      </c>
      <c r="I2" s="2">
        <v>1996</v>
      </c>
      <c r="J2" s="2">
        <v>1997</v>
      </c>
      <c r="K2" s="2">
        <v>1998</v>
      </c>
      <c r="L2" s="2">
        <v>1999</v>
      </c>
      <c r="M2" s="2">
        <v>2000</v>
      </c>
      <c r="N2" s="2">
        <v>2001</v>
      </c>
      <c r="O2" s="2">
        <v>2002</v>
      </c>
      <c r="P2" s="2">
        <v>2003</v>
      </c>
      <c r="Q2" s="2">
        <v>2004</v>
      </c>
      <c r="R2" s="2">
        <v>2005</v>
      </c>
      <c r="S2" s="2">
        <v>2006</v>
      </c>
      <c r="T2" s="2">
        <v>2007</v>
      </c>
      <c r="U2" s="2">
        <v>2008</v>
      </c>
      <c r="V2" s="2">
        <v>2009</v>
      </c>
      <c r="W2" s="2">
        <v>2010</v>
      </c>
      <c r="X2" s="2">
        <v>2011</v>
      </c>
      <c r="Y2" s="2">
        <v>2012</v>
      </c>
      <c r="Z2" s="2">
        <v>2013</v>
      </c>
      <c r="AA2" s="2">
        <v>2014</v>
      </c>
      <c r="AB2" s="2">
        <v>2015</v>
      </c>
      <c r="AC2" s="2">
        <v>2016</v>
      </c>
      <c r="AD2" s="2">
        <v>2017</v>
      </c>
      <c r="AE2" s="2">
        <v>2018</v>
      </c>
      <c r="AF2" s="2">
        <v>2019</v>
      </c>
      <c r="AG2" s="60">
        <v>2020</v>
      </c>
      <c r="AH2" s="60">
        <v>2021</v>
      </c>
      <c r="AI2" s="60">
        <v>2022</v>
      </c>
      <c r="AJ2" s="60">
        <v>2023</v>
      </c>
      <c r="AK2" s="60">
        <v>2024</v>
      </c>
      <c r="AL2" s="60">
        <v>2025</v>
      </c>
      <c r="AM2" s="60">
        <v>2026</v>
      </c>
      <c r="AN2" s="60">
        <v>2027</v>
      </c>
      <c r="AO2" s="60">
        <v>2028</v>
      </c>
      <c r="AP2" s="60">
        <v>2029</v>
      </c>
      <c r="AQ2" s="60">
        <v>2030</v>
      </c>
      <c r="AR2" s="60">
        <v>2031</v>
      </c>
      <c r="AS2" s="60">
        <v>2032</v>
      </c>
      <c r="AT2" s="60">
        <v>2033</v>
      </c>
      <c r="AU2" s="60">
        <v>2034</v>
      </c>
      <c r="AV2" s="60">
        <v>2035</v>
      </c>
      <c r="AW2" s="60">
        <v>2036</v>
      </c>
      <c r="AX2" s="60">
        <v>2037</v>
      </c>
      <c r="AY2" s="60">
        <v>2038</v>
      </c>
      <c r="AZ2" s="60">
        <v>2039</v>
      </c>
      <c r="BA2" s="60">
        <v>2040</v>
      </c>
    </row>
    <row r="3" spans="1:53" x14ac:dyDescent="0.2">
      <c r="A3" s="6" t="s">
        <v>1</v>
      </c>
      <c r="B3" s="26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</row>
    <row r="4" spans="1:53" x14ac:dyDescent="0.2">
      <c r="A4" s="6" t="s">
        <v>3</v>
      </c>
      <c r="B4" s="2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</row>
    <row r="5" spans="1:53" x14ac:dyDescent="0.2">
      <c r="A5" s="6" t="s">
        <v>5</v>
      </c>
      <c r="B5" s="26" t="s">
        <v>6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</row>
    <row r="6" spans="1:53" x14ac:dyDescent="0.2">
      <c r="A6" s="6"/>
      <c r="B6" s="2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</row>
    <row r="7" spans="1:53" x14ac:dyDescent="0.2">
      <c r="A7" s="6" t="s">
        <v>7</v>
      </c>
      <c r="B7" s="25" t="s">
        <v>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</row>
    <row r="8" spans="1:53" x14ac:dyDescent="0.2">
      <c r="A8" s="10" t="s">
        <v>178</v>
      </c>
      <c r="B8" s="10" t="s">
        <v>9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</row>
    <row r="9" spans="1:53" x14ac:dyDescent="0.2">
      <c r="A9" s="10"/>
      <c r="B9" s="10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</row>
    <row r="10" spans="1:53" x14ac:dyDescent="0.2">
      <c r="A10" s="10" t="s">
        <v>10</v>
      </c>
      <c r="B10" s="10" t="s">
        <v>191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</row>
    <row r="11" spans="1:53" x14ac:dyDescent="0.2">
      <c r="A11" s="10" t="s">
        <v>136</v>
      </c>
      <c r="B11" s="10" t="s">
        <v>141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</row>
    <row r="12" spans="1:53" x14ac:dyDescent="0.2">
      <c r="A12" s="10" t="s">
        <v>137</v>
      </c>
      <c r="B12" s="10" t="s">
        <v>142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</row>
    <row r="13" spans="1:53" x14ac:dyDescent="0.2">
      <c r="A13" s="10" t="s">
        <v>138</v>
      </c>
      <c r="B13" s="10" t="s">
        <v>143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</row>
    <row r="14" spans="1:53" x14ac:dyDescent="0.2">
      <c r="A14" s="10" t="s">
        <v>139</v>
      </c>
      <c r="B14" s="10" t="s">
        <v>140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</row>
    <row r="15" spans="1:53" x14ac:dyDescent="0.2">
      <c r="A15" s="10" t="s">
        <v>11</v>
      </c>
      <c r="B15" s="10" t="s">
        <v>12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</row>
    <row r="16" spans="1:53" x14ac:dyDescent="0.2">
      <c r="A16" s="10" t="s">
        <v>13</v>
      </c>
      <c r="B16" s="10" t="s">
        <v>192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</row>
    <row r="17" spans="1:53" x14ac:dyDescent="0.2">
      <c r="A17" s="6"/>
      <c r="B17" s="2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</row>
    <row r="18" spans="1:53" x14ac:dyDescent="0.2">
      <c r="A18" s="6" t="s">
        <v>179</v>
      </c>
      <c r="B18" s="26" t="s">
        <v>14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</row>
    <row r="19" spans="1:53" x14ac:dyDescent="0.2">
      <c r="A19" s="6" t="s">
        <v>180</v>
      </c>
      <c r="B19" s="26" t="s">
        <v>15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</row>
    <row r="20" spans="1:53" x14ac:dyDescent="0.2">
      <c r="A20" s="6" t="s">
        <v>181</v>
      </c>
      <c r="B20" s="26" t="s">
        <v>16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</row>
    <row r="21" spans="1:53" x14ac:dyDescent="0.2">
      <c r="A21" s="10" t="s">
        <v>182</v>
      </c>
      <c r="B21" s="10" t="s">
        <v>17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</row>
    <row r="22" spans="1:53" x14ac:dyDescent="0.2">
      <c r="A22" s="6" t="s">
        <v>183</v>
      </c>
      <c r="B22" s="26" t="s">
        <v>18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</row>
    <row r="23" spans="1:53" x14ac:dyDescent="0.2">
      <c r="A23" s="10" t="s">
        <v>184</v>
      </c>
      <c r="B23" s="10" t="s">
        <v>19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</row>
    <row r="24" spans="1:53" x14ac:dyDescent="0.2">
      <c r="A24" s="10"/>
      <c r="B24" s="10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</row>
    <row r="25" spans="1:53" x14ac:dyDescent="0.2">
      <c r="A25" s="10" t="s">
        <v>185</v>
      </c>
      <c r="B25" s="56" t="s">
        <v>20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</row>
    <row r="26" spans="1:53" x14ac:dyDescent="0.2">
      <c r="A26" s="54" t="s">
        <v>186</v>
      </c>
      <c r="B26" s="56" t="s">
        <v>110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</row>
    <row r="27" spans="1:53" x14ac:dyDescent="0.2">
      <c r="A27" s="10"/>
      <c r="B27" s="10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</row>
    <row r="28" spans="1:53" x14ac:dyDescent="0.2">
      <c r="A28" s="10" t="s">
        <v>21</v>
      </c>
      <c r="B28" s="6" t="s">
        <v>22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</row>
    <row r="29" spans="1:53" x14ac:dyDescent="0.2">
      <c r="A29" s="10" t="s">
        <v>23</v>
      </c>
      <c r="B29" s="6" t="s">
        <v>24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</row>
    <row r="30" spans="1:53" x14ac:dyDescent="0.2">
      <c r="A30" s="6" t="s">
        <v>25</v>
      </c>
      <c r="B30" s="26" t="s">
        <v>26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</row>
    <row r="31" spans="1:53" x14ac:dyDescent="0.2">
      <c r="A31" s="10"/>
      <c r="B31" s="10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</row>
    <row r="32" spans="1:53" x14ac:dyDescent="0.2">
      <c r="A32" s="6" t="s">
        <v>27</v>
      </c>
      <c r="B32" s="17" t="s">
        <v>28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</row>
    <row r="33" spans="1:53" x14ac:dyDescent="0.2">
      <c r="A33" s="55" t="s">
        <v>131</v>
      </c>
      <c r="B33" s="57" t="s">
        <v>132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</row>
    <row r="34" spans="1:53" x14ac:dyDescent="0.2">
      <c r="A34" s="6" t="s">
        <v>29</v>
      </c>
      <c r="B34" s="17" t="s">
        <v>30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</row>
    <row r="35" spans="1:53" x14ac:dyDescent="0.2">
      <c r="A35" s="6" t="s">
        <v>31</v>
      </c>
      <c r="B35" s="17" t="s">
        <v>32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</row>
    <row r="36" spans="1:53" x14ac:dyDescent="0.2">
      <c r="A36" s="6" t="s">
        <v>33</v>
      </c>
      <c r="B36" s="17" t="s">
        <v>34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</row>
    <row r="37" spans="1:53" x14ac:dyDescent="0.2">
      <c r="A37" s="6" t="s">
        <v>35</v>
      </c>
      <c r="B37" s="17" t="s">
        <v>36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9">
        <v>10.36</v>
      </c>
      <c r="O37" s="28"/>
      <c r="P37" s="28"/>
      <c r="Q37" s="28"/>
      <c r="R37" s="28"/>
      <c r="S37" s="28">
        <v>1.1839999999999999</v>
      </c>
      <c r="T37" s="28">
        <v>3.552</v>
      </c>
      <c r="U37" s="28">
        <v>1.776</v>
      </c>
      <c r="V37" s="28">
        <v>3.552</v>
      </c>
      <c r="W37" s="28">
        <v>5.3280000000000003</v>
      </c>
      <c r="X37" s="28">
        <v>5.3280000000000003</v>
      </c>
      <c r="Y37" s="28">
        <v>1.776</v>
      </c>
      <c r="Z37" s="28"/>
      <c r="AA37" s="28">
        <v>2.0720000000000001</v>
      </c>
      <c r="AB37" s="28"/>
      <c r="AC37" s="28"/>
      <c r="AD37" s="28"/>
      <c r="AE37" s="28"/>
      <c r="AF37" s="28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</row>
    <row r="38" spans="1:53" x14ac:dyDescent="0.2">
      <c r="A38" s="6" t="s">
        <v>37</v>
      </c>
      <c r="B38" s="17" t="s">
        <v>38</v>
      </c>
      <c r="C38" s="2"/>
      <c r="D38" s="2"/>
      <c r="E38" s="2">
        <v>3.8297400000000001</v>
      </c>
      <c r="F38" s="2">
        <v>110.032702235025</v>
      </c>
      <c r="G38" s="2">
        <v>157.362997236675</v>
      </c>
      <c r="H38" s="2">
        <v>257.863219795975</v>
      </c>
      <c r="I38" s="2">
        <v>399.28405177937498</v>
      </c>
      <c r="J38" s="2">
        <v>397.503747182935</v>
      </c>
      <c r="K38" s="2">
        <v>530.16000136999503</v>
      </c>
      <c r="L38" s="2">
        <v>672.73404059079996</v>
      </c>
      <c r="M38" s="2">
        <v>766.18533255342504</v>
      </c>
      <c r="N38" s="2">
        <v>753.75085421533004</v>
      </c>
      <c r="O38" s="2">
        <v>784.56469428533956</v>
      </c>
      <c r="P38" s="2">
        <v>802.44235835213431</v>
      </c>
      <c r="Q38" s="2">
        <v>858.5031493164895</v>
      </c>
      <c r="R38" s="2">
        <v>908.51823465733742</v>
      </c>
      <c r="S38" s="2">
        <v>929.55868382120047</v>
      </c>
      <c r="T38" s="2">
        <v>961.23341916403626</v>
      </c>
      <c r="U38" s="2">
        <v>961.87958858616491</v>
      </c>
      <c r="V38" s="2">
        <v>985.64183876492712</v>
      </c>
      <c r="W38" s="2">
        <v>832.09914579213284</v>
      </c>
      <c r="X38" s="2">
        <v>751.98609673868725</v>
      </c>
      <c r="Y38" s="2">
        <v>754.70284524163799</v>
      </c>
      <c r="Z38" s="2">
        <v>623.14000629757902</v>
      </c>
      <c r="AA38" s="2">
        <v>623.14000629757902</v>
      </c>
      <c r="AB38" s="2">
        <v>467.05348363170987</v>
      </c>
      <c r="AC38" s="2">
        <v>523.3192854915286</v>
      </c>
      <c r="AD38" s="2">
        <v>424.26215868602441</v>
      </c>
      <c r="AE38" s="2">
        <v>494.93306153061417</v>
      </c>
      <c r="AF38" s="2">
        <v>335.79478383318059</v>
      </c>
      <c r="AG38" s="64">
        <v>318.55309482550535</v>
      </c>
      <c r="AH38" s="64">
        <v>238.21437274482344</v>
      </c>
      <c r="AI38" s="64">
        <v>218.93342216019875</v>
      </c>
      <c r="AJ38" s="64">
        <v>201.00407871751051</v>
      </c>
      <c r="AK38" s="64">
        <v>205.58176401234573</v>
      </c>
      <c r="AL38" s="64">
        <v>200.35551509007834</v>
      </c>
      <c r="AM38" s="64">
        <v>188.3497828285885</v>
      </c>
      <c r="AN38" s="64">
        <v>175.76632995708997</v>
      </c>
      <c r="AO38" s="64">
        <v>159.81491213812834</v>
      </c>
      <c r="AP38" s="64">
        <v>123.52225249635751</v>
      </c>
      <c r="AQ38" s="64">
        <v>101.82134160942564</v>
      </c>
      <c r="AR38" s="64">
        <v>97.096601609425647</v>
      </c>
      <c r="AS38" s="64">
        <v>92.371861609425636</v>
      </c>
      <c r="AT38" s="64">
        <v>87.647121609425639</v>
      </c>
      <c r="AU38" s="64">
        <v>82.922381609425642</v>
      </c>
      <c r="AV38" s="64">
        <v>78.197641609425631</v>
      </c>
      <c r="AW38" s="64">
        <v>73.472901609425634</v>
      </c>
      <c r="AX38" s="64">
        <v>68.748161609425637</v>
      </c>
      <c r="AY38" s="64">
        <v>64.02342160942564</v>
      </c>
      <c r="AZ38" s="64">
        <v>59.298681609425643</v>
      </c>
      <c r="BA38" s="64">
        <v>54.573941609425638</v>
      </c>
    </row>
    <row r="39" spans="1:53" x14ac:dyDescent="0.2">
      <c r="A39" s="6" t="s">
        <v>39</v>
      </c>
      <c r="B39" s="17" t="s">
        <v>40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12"/>
      <c r="AA39" s="12"/>
      <c r="AB39" s="12"/>
      <c r="AC39" s="12"/>
      <c r="AD39" s="12"/>
      <c r="AE39" s="12"/>
      <c r="AF39" s="12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</row>
    <row r="40" spans="1:53" x14ac:dyDescent="0.2">
      <c r="A40" s="6" t="s">
        <v>41</v>
      </c>
      <c r="B40" s="17" t="s">
        <v>189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</row>
    <row r="41" spans="1:53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</row>
    <row r="42" spans="1:53" x14ac:dyDescent="0.2">
      <c r="A42" s="157" t="s">
        <v>144</v>
      </c>
      <c r="B42" s="157" t="s">
        <v>148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</row>
    <row r="43" spans="1:53" x14ac:dyDescent="0.2">
      <c r="A43" s="157" t="s">
        <v>145</v>
      </c>
      <c r="B43" s="157" t="s">
        <v>149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</row>
    <row r="44" spans="1:53" x14ac:dyDescent="0.2">
      <c r="A44" s="108" t="s">
        <v>146</v>
      </c>
      <c r="B44" s="157" t="s">
        <v>147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</row>
    <row r="45" spans="1:53" x14ac:dyDescent="0.2">
      <c r="A45" s="108" t="s">
        <v>42</v>
      </c>
      <c r="B45" s="157" t="s">
        <v>150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</row>
    <row r="46" spans="1:53" x14ac:dyDescent="0.2">
      <c r="A46" s="157" t="s">
        <v>151</v>
      </c>
      <c r="B46" s="157" t="s">
        <v>154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</row>
    <row r="47" spans="1:53" x14ac:dyDescent="0.2">
      <c r="A47" s="157" t="s">
        <v>152</v>
      </c>
      <c r="B47" s="157" t="s">
        <v>155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</row>
    <row r="48" spans="1:53" x14ac:dyDescent="0.2">
      <c r="A48" s="108" t="s">
        <v>153</v>
      </c>
      <c r="B48" s="157" t="s">
        <v>156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</row>
    <row r="49" spans="1:53" x14ac:dyDescent="0.2">
      <c r="A49" s="108" t="s">
        <v>43</v>
      </c>
      <c r="B49" s="157" t="s">
        <v>157</v>
      </c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</row>
    <row r="50" spans="1:53" x14ac:dyDescent="0.2">
      <c r="A50" s="6" t="s">
        <v>158</v>
      </c>
      <c r="B50" s="55" t="s">
        <v>166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</row>
    <row r="51" spans="1:53" x14ac:dyDescent="0.2">
      <c r="A51" s="6" t="s">
        <v>159</v>
      </c>
      <c r="B51" s="55" t="s">
        <v>167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</row>
    <row r="52" spans="1:53" x14ac:dyDescent="0.2">
      <c r="A52" s="6" t="s">
        <v>160</v>
      </c>
      <c r="B52" s="55" t="s">
        <v>168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</row>
    <row r="53" spans="1:53" x14ac:dyDescent="0.2">
      <c r="A53" s="6" t="s">
        <v>161</v>
      </c>
      <c r="B53" s="55" t="s">
        <v>169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</row>
    <row r="54" spans="1:53" x14ac:dyDescent="0.2">
      <c r="A54" s="6" t="s">
        <v>162</v>
      </c>
      <c r="B54" s="159" t="s">
        <v>170</v>
      </c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</row>
    <row r="55" spans="1:53" x14ac:dyDescent="0.2">
      <c r="A55" s="6" t="s">
        <v>163</v>
      </c>
      <c r="B55" s="55" t="s">
        <v>171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</row>
    <row r="56" spans="1:53" x14ac:dyDescent="0.2">
      <c r="A56" s="55" t="s">
        <v>164</v>
      </c>
      <c r="B56" s="55" t="s">
        <v>172</v>
      </c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</row>
    <row r="57" spans="1:53" x14ac:dyDescent="0.2">
      <c r="A57" s="55" t="s">
        <v>165</v>
      </c>
      <c r="B57" s="55" t="s">
        <v>173</v>
      </c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</row>
    <row r="58" spans="1:53" x14ac:dyDescent="0.2">
      <c r="A58" s="94" t="s">
        <v>44</v>
      </c>
      <c r="B58" s="94" t="s">
        <v>45</v>
      </c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</row>
    <row r="59" spans="1:53" x14ac:dyDescent="0.2">
      <c r="A59" s="6" t="s">
        <v>46</v>
      </c>
      <c r="B59" s="6" t="s">
        <v>47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</row>
    <row r="60" spans="1:53" x14ac:dyDescent="0.2">
      <c r="A60" s="6" t="s">
        <v>48</v>
      </c>
      <c r="B60" s="6" t="s">
        <v>49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</row>
    <row r="61" spans="1:53" x14ac:dyDescent="0.2">
      <c r="A61" s="10" t="s">
        <v>50</v>
      </c>
      <c r="B61" s="10" t="s">
        <v>51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</row>
    <row r="62" spans="1:53" x14ac:dyDescent="0.2">
      <c r="A62" s="10"/>
      <c r="B62" s="10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</row>
    <row r="63" spans="1:53" x14ac:dyDescent="0.2">
      <c r="A63" s="19" t="s">
        <v>52</v>
      </c>
      <c r="B63" s="17" t="s">
        <v>53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</row>
    <row r="64" spans="1:53" x14ac:dyDescent="0.2">
      <c r="A64" s="6" t="s">
        <v>54</v>
      </c>
      <c r="B64" s="6" t="s">
        <v>55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</row>
    <row r="65" spans="1:53" x14ac:dyDescent="0.2">
      <c r="A65" s="6" t="s">
        <v>56</v>
      </c>
      <c r="B65" s="6" t="s">
        <v>57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</row>
    <row r="66" spans="1:53" x14ac:dyDescent="0.2">
      <c r="A66" s="6" t="s">
        <v>58</v>
      </c>
      <c r="B66" s="6" t="s">
        <v>59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</row>
    <row r="67" spans="1:53" x14ac:dyDescent="0.2">
      <c r="A67" s="6" t="s">
        <v>60</v>
      </c>
      <c r="B67" s="6" t="s">
        <v>190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</row>
    <row r="68" spans="1:53" s="23" customFormat="1" x14ac:dyDescent="0.2">
      <c r="A68" s="21"/>
      <c r="B68" s="21" t="s">
        <v>61</v>
      </c>
      <c r="C68" s="22">
        <f t="shared" ref="C68:Y68" si="0">SUM(C3:C67)</f>
        <v>0</v>
      </c>
      <c r="D68" s="22">
        <f t="shared" si="0"/>
        <v>0</v>
      </c>
      <c r="E68" s="22">
        <f t="shared" si="0"/>
        <v>3.8297400000000001</v>
      </c>
      <c r="F68" s="22">
        <f t="shared" si="0"/>
        <v>110.032702235025</v>
      </c>
      <c r="G68" s="22">
        <f t="shared" si="0"/>
        <v>157.362997236675</v>
      </c>
      <c r="H68" s="22">
        <f t="shared" si="0"/>
        <v>257.863219795975</v>
      </c>
      <c r="I68" s="22">
        <f t="shared" si="0"/>
        <v>399.28405177937498</v>
      </c>
      <c r="J68" s="22">
        <f t="shared" si="0"/>
        <v>397.503747182935</v>
      </c>
      <c r="K68" s="22">
        <f t="shared" si="0"/>
        <v>530.16000136999503</v>
      </c>
      <c r="L68" s="22">
        <f t="shared" si="0"/>
        <v>672.73404059079996</v>
      </c>
      <c r="M68" s="22">
        <f t="shared" si="0"/>
        <v>766.18533255342504</v>
      </c>
      <c r="N68" s="22">
        <f t="shared" si="0"/>
        <v>764.11085421533005</v>
      </c>
      <c r="O68" s="22">
        <f t="shared" si="0"/>
        <v>784.56469428533956</v>
      </c>
      <c r="P68" s="22">
        <f t="shared" si="0"/>
        <v>802.44235835213431</v>
      </c>
      <c r="Q68" s="22">
        <f t="shared" si="0"/>
        <v>858.5031493164895</v>
      </c>
      <c r="R68" s="22">
        <f t="shared" si="0"/>
        <v>908.51823465733742</v>
      </c>
      <c r="S68" s="22">
        <f t="shared" si="0"/>
        <v>930.74268382120044</v>
      </c>
      <c r="T68" s="22">
        <f t="shared" si="0"/>
        <v>964.78541916403628</v>
      </c>
      <c r="U68" s="22">
        <f t="shared" si="0"/>
        <v>963.65558858616487</v>
      </c>
      <c r="V68" s="22">
        <f t="shared" si="0"/>
        <v>989.19383876492714</v>
      </c>
      <c r="W68" s="22">
        <f t="shared" si="0"/>
        <v>837.42714579213282</v>
      </c>
      <c r="X68" s="22">
        <f t="shared" si="0"/>
        <v>757.31409673868723</v>
      </c>
      <c r="Y68" s="22">
        <f t="shared" si="0"/>
        <v>756.47884524163794</v>
      </c>
      <c r="Z68" s="22">
        <f>SUM(Z3:Z67)</f>
        <v>623.14000629757902</v>
      </c>
      <c r="AA68" s="22">
        <f>SUM(AA3:AA67)</f>
        <v>625.21200629757902</v>
      </c>
      <c r="AB68" s="22">
        <f>SUM(AB3:AB67)</f>
        <v>467.05348363170987</v>
      </c>
      <c r="AC68" s="22">
        <f t="shared" ref="AC68:AV68" si="1">SUM(AC3:AC67)</f>
        <v>523.3192854915286</v>
      </c>
      <c r="AD68" s="22">
        <f t="shared" ref="AD68:AE68" si="2">SUM(AD3:AD67)</f>
        <v>424.26215868602441</v>
      </c>
      <c r="AE68" s="22">
        <f t="shared" si="2"/>
        <v>494.93306153061417</v>
      </c>
      <c r="AF68" s="22">
        <f t="shared" ref="AF68" si="3">SUM(AF3:AF67)</f>
        <v>335.79478383318059</v>
      </c>
      <c r="AG68" s="65">
        <f t="shared" si="1"/>
        <v>318.55309482550535</v>
      </c>
      <c r="AH68" s="65">
        <f t="shared" si="1"/>
        <v>238.21437274482344</v>
      </c>
      <c r="AI68" s="65">
        <f t="shared" si="1"/>
        <v>218.93342216019875</v>
      </c>
      <c r="AJ68" s="65">
        <f t="shared" si="1"/>
        <v>201.00407871751051</v>
      </c>
      <c r="AK68" s="65">
        <f t="shared" si="1"/>
        <v>205.58176401234573</v>
      </c>
      <c r="AL68" s="65">
        <f t="shared" si="1"/>
        <v>200.35551509007834</v>
      </c>
      <c r="AM68" s="65">
        <f t="shared" si="1"/>
        <v>188.3497828285885</v>
      </c>
      <c r="AN68" s="65">
        <f t="shared" si="1"/>
        <v>175.76632995708997</v>
      </c>
      <c r="AO68" s="65">
        <f t="shared" si="1"/>
        <v>159.81491213812834</v>
      </c>
      <c r="AP68" s="65">
        <f t="shared" si="1"/>
        <v>123.52225249635751</v>
      </c>
      <c r="AQ68" s="65">
        <f t="shared" si="1"/>
        <v>101.82134160942564</v>
      </c>
      <c r="AR68" s="65">
        <f t="shared" si="1"/>
        <v>97.096601609425647</v>
      </c>
      <c r="AS68" s="65">
        <f t="shared" si="1"/>
        <v>92.371861609425636</v>
      </c>
      <c r="AT68" s="65">
        <f t="shared" si="1"/>
        <v>87.647121609425639</v>
      </c>
      <c r="AU68" s="65">
        <f t="shared" si="1"/>
        <v>82.922381609425642</v>
      </c>
      <c r="AV68" s="65">
        <f t="shared" si="1"/>
        <v>78.197641609425631</v>
      </c>
      <c r="AW68" s="65">
        <f>SUM(AW3:AW67)</f>
        <v>73.472901609425634</v>
      </c>
      <c r="AX68" s="65">
        <f>SUM(AX3:AX67)</f>
        <v>68.748161609425637</v>
      </c>
      <c r="AY68" s="65">
        <f>SUM(AY3:AY67)</f>
        <v>64.02342160942564</v>
      </c>
      <c r="AZ68" s="65">
        <f>SUM(AZ3:AZ67)</f>
        <v>59.298681609425643</v>
      </c>
      <c r="BA68" s="65">
        <f>SUM(BA3:BA67)</f>
        <v>54.573941609425638</v>
      </c>
    </row>
    <row r="69" spans="1:53" s="23" customFormat="1" x14ac:dyDescent="0.2">
      <c r="A69" s="47"/>
      <c r="B69" s="47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</row>
    <row r="70" spans="1:53" x14ac:dyDescent="0.2">
      <c r="A70" s="6"/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</row>
    <row r="71" spans="1:53" x14ac:dyDescent="0.2">
      <c r="A71" s="10" t="s">
        <v>187</v>
      </c>
      <c r="B71" s="10" t="s">
        <v>193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24"/>
      <c r="AD71" s="24"/>
      <c r="AE71" s="24"/>
      <c r="AF71" s="24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</row>
    <row r="72" spans="1:53" x14ac:dyDescent="0.2">
      <c r="A72" s="10" t="s">
        <v>188</v>
      </c>
      <c r="B72" s="10" t="s">
        <v>194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</row>
    <row r="73" spans="1:53" x14ac:dyDescent="0.2">
      <c r="A73" s="217" t="s">
        <v>200</v>
      </c>
      <c r="B73" s="217" t="s">
        <v>201</v>
      </c>
      <c r="C73" s="219"/>
      <c r="D73" s="219"/>
      <c r="E73" s="219"/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  <c r="AD73" s="219"/>
      <c r="AE73" s="219"/>
      <c r="AF73" s="219"/>
      <c r="AG73" s="221"/>
      <c r="AH73" s="221"/>
      <c r="AI73" s="221"/>
      <c r="AJ73" s="221"/>
      <c r="AK73" s="221"/>
      <c r="AL73" s="221"/>
      <c r="AM73" s="221"/>
      <c r="AN73" s="221"/>
      <c r="AO73" s="221"/>
      <c r="AP73" s="221"/>
      <c r="AQ73" s="221"/>
      <c r="AR73" s="221"/>
      <c r="AS73" s="221"/>
      <c r="AT73" s="221"/>
      <c r="AU73" s="221"/>
      <c r="AV73" s="221"/>
      <c r="AW73" s="221"/>
      <c r="AX73" s="221"/>
      <c r="AY73" s="221"/>
      <c r="AZ73" s="221"/>
      <c r="BA73" s="221"/>
    </row>
    <row r="74" spans="1:53" x14ac:dyDescent="0.2">
      <c r="A74" s="27"/>
      <c r="B74" s="27"/>
      <c r="C74" s="18"/>
      <c r="D74" s="18"/>
      <c r="E74" s="18"/>
      <c r="F74" s="18"/>
      <c r="G74" s="18"/>
      <c r="H74" s="18"/>
      <c r="I74" s="18"/>
      <c r="J74" s="18"/>
      <c r="K74" s="2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A74"/>
  <sheetViews>
    <sheetView topLeftCell="A25" zoomScale="70" zoomScaleNormal="70" workbookViewId="0">
      <selection activeCell="B73" sqref="B73"/>
    </sheetView>
  </sheetViews>
  <sheetFormatPr defaultColWidth="9.140625" defaultRowHeight="12.75" x14ac:dyDescent="0.2"/>
  <cols>
    <col min="1" max="1" width="15.5703125" style="7" bestFit="1" customWidth="1"/>
    <col min="2" max="2" width="68.85546875" style="7" bestFit="1" customWidth="1"/>
    <col min="3" max="6" width="5" style="13" bestFit="1" customWidth="1"/>
    <col min="7" max="9" width="5.42578125" style="13" bestFit="1" customWidth="1"/>
    <col min="10" max="10" width="5" style="13" bestFit="1" customWidth="1"/>
    <col min="11" max="18" width="5.42578125" style="13" bestFit="1" customWidth="1"/>
    <col min="19" max="19" width="6.42578125" style="13" bestFit="1" customWidth="1"/>
    <col min="20" max="20" width="5.85546875" style="13" bestFit="1" customWidth="1"/>
    <col min="21" max="21" width="6.42578125" style="13" bestFit="1" customWidth="1"/>
    <col min="22" max="26" width="5.42578125" style="13" bestFit="1" customWidth="1"/>
    <col min="27" max="27" width="5" style="13" bestFit="1" customWidth="1"/>
    <col min="28" max="32" width="5.42578125" style="13" bestFit="1" customWidth="1"/>
    <col min="33" max="33" width="5.42578125" style="59" bestFit="1" customWidth="1"/>
    <col min="34" max="34" width="5" style="59" bestFit="1" customWidth="1"/>
    <col min="35" max="43" width="5.42578125" style="59" bestFit="1" customWidth="1"/>
    <col min="44" max="44" width="5" style="59" bestFit="1" customWidth="1"/>
    <col min="45" max="53" width="5.42578125" style="59" bestFit="1" customWidth="1"/>
    <col min="54" max="16384" width="9.140625" style="7"/>
  </cols>
  <sheetData>
    <row r="1" spans="1:53" x14ac:dyDescent="0.2">
      <c r="A1" s="30" t="s">
        <v>91</v>
      </c>
      <c r="B1" s="1"/>
    </row>
    <row r="2" spans="1:53" x14ac:dyDescent="0.2">
      <c r="A2" s="2"/>
      <c r="B2" s="2"/>
      <c r="C2" s="12">
        <v>1990</v>
      </c>
      <c r="D2" s="12">
        <v>1991</v>
      </c>
      <c r="E2" s="12">
        <v>1992</v>
      </c>
      <c r="F2" s="12">
        <v>1993</v>
      </c>
      <c r="G2" s="12">
        <v>1994</v>
      </c>
      <c r="H2" s="12">
        <v>1995</v>
      </c>
      <c r="I2" s="12">
        <v>1996</v>
      </c>
      <c r="J2" s="12">
        <v>1997</v>
      </c>
      <c r="K2" s="12">
        <v>1998</v>
      </c>
      <c r="L2" s="12">
        <v>1999</v>
      </c>
      <c r="M2" s="12">
        <v>2000</v>
      </c>
      <c r="N2" s="12">
        <v>2001</v>
      </c>
      <c r="O2" s="12">
        <v>2002</v>
      </c>
      <c r="P2" s="12">
        <v>2003</v>
      </c>
      <c r="Q2" s="12">
        <v>2004</v>
      </c>
      <c r="R2" s="12">
        <v>2005</v>
      </c>
      <c r="S2" s="12">
        <v>2006</v>
      </c>
      <c r="T2" s="12">
        <v>2007</v>
      </c>
      <c r="U2" s="12">
        <v>2008</v>
      </c>
      <c r="V2" s="12">
        <v>2009</v>
      </c>
      <c r="W2" s="12">
        <v>2010</v>
      </c>
      <c r="X2" s="12">
        <v>2011</v>
      </c>
      <c r="Y2" s="12">
        <v>2012</v>
      </c>
      <c r="Z2" s="12">
        <v>2013</v>
      </c>
      <c r="AA2" s="12">
        <v>2014</v>
      </c>
      <c r="AB2" s="12">
        <v>2015</v>
      </c>
      <c r="AC2" s="12">
        <v>2016</v>
      </c>
      <c r="AD2" s="12">
        <v>2017</v>
      </c>
      <c r="AE2" s="12">
        <v>2018</v>
      </c>
      <c r="AF2" s="12">
        <v>2019</v>
      </c>
      <c r="AG2" s="60">
        <v>2020</v>
      </c>
      <c r="AH2" s="60">
        <v>2021</v>
      </c>
      <c r="AI2" s="60">
        <v>2022</v>
      </c>
      <c r="AJ2" s="60">
        <v>2023</v>
      </c>
      <c r="AK2" s="60">
        <v>2024</v>
      </c>
      <c r="AL2" s="60">
        <v>2025</v>
      </c>
      <c r="AM2" s="60">
        <v>2026</v>
      </c>
      <c r="AN2" s="60">
        <v>2027</v>
      </c>
      <c r="AO2" s="60">
        <v>2028</v>
      </c>
      <c r="AP2" s="60">
        <v>2029</v>
      </c>
      <c r="AQ2" s="60">
        <v>2030</v>
      </c>
      <c r="AR2" s="60">
        <v>2031</v>
      </c>
      <c r="AS2" s="60">
        <v>2032</v>
      </c>
      <c r="AT2" s="60">
        <v>2033</v>
      </c>
      <c r="AU2" s="60">
        <v>2034</v>
      </c>
      <c r="AV2" s="60">
        <v>2035</v>
      </c>
      <c r="AW2" s="60">
        <v>2036</v>
      </c>
      <c r="AX2" s="60">
        <v>2037</v>
      </c>
      <c r="AY2" s="60">
        <v>2038</v>
      </c>
      <c r="AZ2" s="60">
        <v>2039</v>
      </c>
      <c r="BA2" s="60">
        <v>2040</v>
      </c>
    </row>
    <row r="3" spans="1:53" x14ac:dyDescent="0.2">
      <c r="A3" s="6" t="s">
        <v>1</v>
      </c>
      <c r="B3" s="26" t="s">
        <v>2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</row>
    <row r="4" spans="1:53" x14ac:dyDescent="0.2">
      <c r="A4" s="6" t="s">
        <v>3</v>
      </c>
      <c r="B4" s="26" t="s">
        <v>4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</row>
    <row r="5" spans="1:53" x14ac:dyDescent="0.2">
      <c r="A5" s="6" t="s">
        <v>5</v>
      </c>
      <c r="B5" s="26" t="s">
        <v>6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</row>
    <row r="6" spans="1:53" x14ac:dyDescent="0.2">
      <c r="A6" s="6"/>
      <c r="B6" s="26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</row>
    <row r="7" spans="1:53" x14ac:dyDescent="0.2">
      <c r="A7" s="6" t="s">
        <v>7</v>
      </c>
      <c r="B7" s="25" t="s">
        <v>8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</row>
    <row r="8" spans="1:53" x14ac:dyDescent="0.2">
      <c r="A8" s="10" t="s">
        <v>178</v>
      </c>
      <c r="B8" s="10" t="s">
        <v>9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</row>
    <row r="9" spans="1:53" x14ac:dyDescent="0.2">
      <c r="A9" s="10"/>
      <c r="B9" s="10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</row>
    <row r="10" spans="1:53" x14ac:dyDescent="0.2">
      <c r="A10" s="10" t="s">
        <v>10</v>
      </c>
      <c r="B10" s="10" t="s">
        <v>191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</row>
    <row r="11" spans="1:53" x14ac:dyDescent="0.2">
      <c r="A11" s="10" t="s">
        <v>136</v>
      </c>
      <c r="B11" s="10" t="s">
        <v>141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</row>
    <row r="12" spans="1:53" x14ac:dyDescent="0.2">
      <c r="A12" s="10" t="s">
        <v>137</v>
      </c>
      <c r="B12" s="10" t="s">
        <v>142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</row>
    <row r="13" spans="1:53" x14ac:dyDescent="0.2">
      <c r="A13" s="10" t="s">
        <v>138</v>
      </c>
      <c r="B13" s="10" t="s">
        <v>143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</row>
    <row r="14" spans="1:53" x14ac:dyDescent="0.2">
      <c r="A14" s="10" t="s">
        <v>139</v>
      </c>
      <c r="B14" s="10" t="s">
        <v>140</v>
      </c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</row>
    <row r="15" spans="1:53" x14ac:dyDescent="0.2">
      <c r="A15" s="10" t="s">
        <v>11</v>
      </c>
      <c r="B15" s="10" t="s">
        <v>12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</row>
    <row r="16" spans="1:53" x14ac:dyDescent="0.2">
      <c r="A16" s="10" t="s">
        <v>13</v>
      </c>
      <c r="B16" s="10" t="s">
        <v>192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</row>
    <row r="17" spans="1:53" x14ac:dyDescent="0.2">
      <c r="A17" s="6"/>
      <c r="B17" s="26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</row>
    <row r="18" spans="1:53" x14ac:dyDescent="0.2">
      <c r="A18" s="6" t="s">
        <v>179</v>
      </c>
      <c r="B18" s="26" t="s">
        <v>14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</row>
    <row r="19" spans="1:53" x14ac:dyDescent="0.2">
      <c r="A19" s="6" t="s">
        <v>180</v>
      </c>
      <c r="B19" s="26" t="s">
        <v>15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</row>
    <row r="20" spans="1:53" x14ac:dyDescent="0.2">
      <c r="A20" s="6" t="s">
        <v>181</v>
      </c>
      <c r="B20" s="26" t="s">
        <v>16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</row>
    <row r="21" spans="1:53" x14ac:dyDescent="0.2">
      <c r="A21" s="10" t="s">
        <v>182</v>
      </c>
      <c r="B21" s="10" t="s">
        <v>17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</row>
    <row r="22" spans="1:53" x14ac:dyDescent="0.2">
      <c r="A22" s="6" t="s">
        <v>183</v>
      </c>
      <c r="B22" s="26" t="s">
        <v>18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</row>
    <row r="23" spans="1:53" x14ac:dyDescent="0.2">
      <c r="A23" s="10" t="s">
        <v>184</v>
      </c>
      <c r="B23" s="10" t="s">
        <v>19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</row>
    <row r="24" spans="1:53" x14ac:dyDescent="0.2">
      <c r="A24" s="10"/>
      <c r="B24" s="10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</row>
    <row r="25" spans="1:53" x14ac:dyDescent="0.2">
      <c r="A25" s="10" t="s">
        <v>185</v>
      </c>
      <c r="B25" s="56" t="s">
        <v>20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</row>
    <row r="26" spans="1:53" x14ac:dyDescent="0.2">
      <c r="A26" s="54" t="s">
        <v>186</v>
      </c>
      <c r="B26" s="56" t="s">
        <v>110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</row>
    <row r="27" spans="1:53" x14ac:dyDescent="0.2">
      <c r="A27" s="10"/>
      <c r="B27" s="10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</row>
    <row r="28" spans="1:53" x14ac:dyDescent="0.2">
      <c r="A28" s="10" t="s">
        <v>21</v>
      </c>
      <c r="B28" s="6" t="s">
        <v>22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</row>
    <row r="29" spans="1:53" x14ac:dyDescent="0.2">
      <c r="A29" s="10" t="s">
        <v>23</v>
      </c>
      <c r="B29" s="6" t="s">
        <v>24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</row>
    <row r="30" spans="1:53" x14ac:dyDescent="0.2">
      <c r="A30" s="6" t="s">
        <v>25</v>
      </c>
      <c r="B30" s="26" t="s">
        <v>26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</row>
    <row r="31" spans="1:53" x14ac:dyDescent="0.2">
      <c r="A31" s="10"/>
      <c r="B31" s="10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</row>
    <row r="32" spans="1:53" x14ac:dyDescent="0.2">
      <c r="A32" s="6" t="s">
        <v>27</v>
      </c>
      <c r="B32" s="17" t="s">
        <v>28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</row>
    <row r="33" spans="1:53" x14ac:dyDescent="0.2">
      <c r="A33" s="55" t="s">
        <v>131</v>
      </c>
      <c r="B33" s="57" t="s">
        <v>132</v>
      </c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</row>
    <row r="34" spans="1:53" x14ac:dyDescent="0.2">
      <c r="A34" s="6" t="s">
        <v>29</v>
      </c>
      <c r="B34" s="17" t="s">
        <v>30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</row>
    <row r="35" spans="1:53" x14ac:dyDescent="0.2">
      <c r="A35" s="6" t="s">
        <v>31</v>
      </c>
      <c r="B35" s="17" t="s">
        <v>32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</row>
    <row r="36" spans="1:53" x14ac:dyDescent="0.2">
      <c r="A36" s="6" t="s">
        <v>33</v>
      </c>
      <c r="B36" s="17" t="s">
        <v>34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</row>
    <row r="37" spans="1:53" x14ac:dyDescent="0.2">
      <c r="A37" s="6" t="s">
        <v>35</v>
      </c>
      <c r="B37" s="17" t="s">
        <v>36</v>
      </c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>
        <v>3.9222800000000002</v>
      </c>
      <c r="T37" s="149">
        <v>5.6696</v>
      </c>
      <c r="U37" s="149">
        <v>4.4031200000000004</v>
      </c>
      <c r="V37" s="149">
        <v>7.2953999999999999</v>
      </c>
      <c r="W37" s="149">
        <v>7.2953999999999999</v>
      </c>
      <c r="X37" s="149">
        <v>5.5979999999999999</v>
      </c>
      <c r="Y37" s="149">
        <v>3.3902000000000001</v>
      </c>
      <c r="Z37" s="149">
        <v>2.6511999999999998</v>
      </c>
      <c r="AA37" s="149">
        <v>2.6511999999999998</v>
      </c>
      <c r="AB37" s="149"/>
      <c r="AC37" s="149"/>
      <c r="AD37" s="149">
        <v>1.08633</v>
      </c>
      <c r="AE37" s="149"/>
      <c r="AF37" s="211">
        <v>1.10111</v>
      </c>
      <c r="AG37" s="70">
        <v>1.1011099999999998</v>
      </c>
      <c r="AH37" s="70">
        <v>1.1011099999999998</v>
      </c>
      <c r="AI37" s="70">
        <v>1.1011099999999998</v>
      </c>
      <c r="AJ37" s="70">
        <v>1.1011099999999998</v>
      </c>
      <c r="AK37" s="70">
        <v>1.1011099999999998</v>
      </c>
      <c r="AL37" s="70">
        <v>1.1011099999999998</v>
      </c>
      <c r="AM37" s="70">
        <v>1.1011099999999998</v>
      </c>
      <c r="AN37" s="70">
        <v>1.1011099999999998</v>
      </c>
      <c r="AO37" s="70">
        <v>1.1011099999999998</v>
      </c>
      <c r="AP37" s="70">
        <v>1.1011099999999998</v>
      </c>
      <c r="AQ37" s="70">
        <v>1.1011099999999998</v>
      </c>
      <c r="AR37" s="70">
        <v>1.1011099999999998</v>
      </c>
      <c r="AS37" s="70">
        <v>1.1011099999999998</v>
      </c>
      <c r="AT37" s="70">
        <v>1.1011099999999998</v>
      </c>
      <c r="AU37" s="70">
        <v>1.1011099999999998</v>
      </c>
      <c r="AV37" s="70">
        <v>1.1011099999999998</v>
      </c>
      <c r="AW37" s="70">
        <v>1.1011099999999998</v>
      </c>
      <c r="AX37" s="70">
        <v>1.1011099999999998</v>
      </c>
      <c r="AY37" s="70">
        <v>1.1011099999999998</v>
      </c>
      <c r="AZ37" s="70">
        <v>1.1011099999999998</v>
      </c>
      <c r="BA37" s="70">
        <v>1.1011099999999998</v>
      </c>
    </row>
    <row r="38" spans="1:53" x14ac:dyDescent="0.2">
      <c r="A38" s="6" t="s">
        <v>37</v>
      </c>
      <c r="B38" s="17" t="s">
        <v>38</v>
      </c>
      <c r="C38" s="150"/>
      <c r="D38" s="150"/>
      <c r="E38" s="150"/>
      <c r="F38" s="150"/>
      <c r="G38" s="150">
        <v>6.6225000000000006E-2</v>
      </c>
      <c r="H38" s="150">
        <v>0.63355249999999996</v>
      </c>
      <c r="I38" s="150">
        <v>2.0933722499999998</v>
      </c>
      <c r="J38" s="150">
        <v>5.1952850249999996</v>
      </c>
      <c r="K38" s="150">
        <v>11.4748565225</v>
      </c>
      <c r="L38" s="150">
        <v>15.744575870249999</v>
      </c>
      <c r="M38" s="150">
        <v>22.567448283225001</v>
      </c>
      <c r="N38" s="150">
        <v>27.911832354461001</v>
      </c>
      <c r="O38" s="150">
        <v>28.013003919633</v>
      </c>
      <c r="P38" s="150">
        <v>24.592389402757998</v>
      </c>
      <c r="Q38" s="150">
        <v>20.534267704379001</v>
      </c>
      <c r="R38" s="150">
        <v>18.767038231956001</v>
      </c>
      <c r="S38" s="150">
        <v>17.228081908937</v>
      </c>
      <c r="T38" s="150">
        <v>15.517194217955</v>
      </c>
      <c r="U38" s="150">
        <v>14.041368645718</v>
      </c>
      <c r="V38" s="150">
        <v>12.249638931675999</v>
      </c>
      <c r="W38" s="150">
        <v>2.9290590864289001</v>
      </c>
      <c r="X38" s="150">
        <v>2.1092884813792998</v>
      </c>
      <c r="Y38" s="150">
        <v>8.2668377684390004E-2</v>
      </c>
      <c r="Z38" s="150"/>
      <c r="AA38" s="210">
        <v>1.5893999999999999E-3</v>
      </c>
      <c r="AB38" s="210">
        <v>1.770644E-2</v>
      </c>
      <c r="AC38" s="210">
        <v>7.9297471250000008E-3</v>
      </c>
      <c r="AD38" s="210">
        <v>7.171256E-3</v>
      </c>
      <c r="AE38" s="210">
        <v>7.3734648750000001E-3</v>
      </c>
      <c r="AF38" s="210">
        <v>6.9670148750000001E-3</v>
      </c>
      <c r="AG38" s="71">
        <v>7.575673750000002E-3</v>
      </c>
      <c r="AH38" s="71">
        <v>7.7778826250000013E-3</v>
      </c>
      <c r="AI38" s="71">
        <v>7.9800914999999997E-3</v>
      </c>
      <c r="AJ38" s="71">
        <v>8.1823003749999998E-3</v>
      </c>
      <c r="AK38" s="71">
        <v>8.3845092499999982E-3</v>
      </c>
      <c r="AL38" s="71">
        <v>8.5867181249999983E-3</v>
      </c>
      <c r="AM38" s="71">
        <v>8.7889269999999967E-3</v>
      </c>
      <c r="AN38" s="71">
        <v>8.9911358749999969E-3</v>
      </c>
      <c r="AO38" s="71">
        <v>9.1933447499999953E-3</v>
      </c>
      <c r="AP38" s="71">
        <v>9.3955536249999954E-3</v>
      </c>
      <c r="AQ38" s="71">
        <v>3.7153225000000011E-3</v>
      </c>
      <c r="AR38" s="71">
        <v>3.7153225000000011E-3</v>
      </c>
      <c r="AS38" s="71">
        <v>3.7153225000000011E-3</v>
      </c>
      <c r="AT38" s="71">
        <v>3.7153225000000011E-3</v>
      </c>
      <c r="AU38" s="71">
        <v>3.7153225000000011E-3</v>
      </c>
      <c r="AV38" s="71">
        <v>3.7153225000000011E-3</v>
      </c>
      <c r="AW38" s="71">
        <v>3.7153225000000011E-3</v>
      </c>
      <c r="AX38" s="71">
        <v>3.7153225000000011E-3</v>
      </c>
      <c r="AY38" s="71">
        <v>3.7153225000000011E-3</v>
      </c>
      <c r="AZ38" s="71">
        <v>3.7153225000000011E-3</v>
      </c>
      <c r="BA38" s="71">
        <v>3.7153225000000011E-3</v>
      </c>
    </row>
    <row r="39" spans="1:53" x14ac:dyDescent="0.2">
      <c r="A39" s="6" t="s">
        <v>39</v>
      </c>
      <c r="B39" s="17" t="s">
        <v>40</v>
      </c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31"/>
      <c r="AB39" s="31"/>
      <c r="AC39" s="31"/>
      <c r="AD39" s="31"/>
      <c r="AE39" s="31"/>
      <c r="AF39" s="31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</row>
    <row r="40" spans="1:53" x14ac:dyDescent="0.2">
      <c r="A40" s="6" t="s">
        <v>41</v>
      </c>
      <c r="B40" s="17" t="s">
        <v>189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</row>
    <row r="41" spans="1:53" x14ac:dyDescent="0.2">
      <c r="A41" s="6"/>
      <c r="B41" s="6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</row>
    <row r="42" spans="1:53" x14ac:dyDescent="0.2">
      <c r="A42" s="157" t="s">
        <v>144</v>
      </c>
      <c r="B42" s="157" t="s">
        <v>148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</row>
    <row r="43" spans="1:53" x14ac:dyDescent="0.2">
      <c r="A43" s="157" t="s">
        <v>145</v>
      </c>
      <c r="B43" s="157" t="s">
        <v>149</v>
      </c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</row>
    <row r="44" spans="1:53" x14ac:dyDescent="0.2">
      <c r="A44" s="108" t="s">
        <v>146</v>
      </c>
      <c r="B44" s="157" t="s">
        <v>147</v>
      </c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</row>
    <row r="45" spans="1:53" x14ac:dyDescent="0.2">
      <c r="A45" s="108" t="s">
        <v>42</v>
      </c>
      <c r="B45" s="157" t="s">
        <v>150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</row>
    <row r="46" spans="1:53" x14ac:dyDescent="0.2">
      <c r="A46" s="157" t="s">
        <v>151</v>
      </c>
      <c r="B46" s="157" t="s">
        <v>154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</row>
    <row r="47" spans="1:53" x14ac:dyDescent="0.2">
      <c r="A47" s="157" t="s">
        <v>152</v>
      </c>
      <c r="B47" s="157" t="s">
        <v>155</v>
      </c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</row>
    <row r="48" spans="1:53" x14ac:dyDescent="0.2">
      <c r="A48" s="108" t="s">
        <v>153</v>
      </c>
      <c r="B48" s="157" t="s">
        <v>156</v>
      </c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</row>
    <row r="49" spans="1:53" x14ac:dyDescent="0.2">
      <c r="A49" s="108" t="s">
        <v>43</v>
      </c>
      <c r="B49" s="157" t="s">
        <v>157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</row>
    <row r="50" spans="1:53" x14ac:dyDescent="0.2">
      <c r="A50" s="6" t="s">
        <v>158</v>
      </c>
      <c r="B50" s="55" t="s">
        <v>166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</row>
    <row r="51" spans="1:53" x14ac:dyDescent="0.2">
      <c r="A51" s="6" t="s">
        <v>159</v>
      </c>
      <c r="B51" s="55" t="s">
        <v>167</v>
      </c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</row>
    <row r="52" spans="1:53" x14ac:dyDescent="0.2">
      <c r="A52" s="6" t="s">
        <v>160</v>
      </c>
      <c r="B52" s="55" t="s">
        <v>168</v>
      </c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</row>
    <row r="53" spans="1:53" x14ac:dyDescent="0.2">
      <c r="A53" s="6" t="s">
        <v>161</v>
      </c>
      <c r="B53" s="55" t="s">
        <v>169</v>
      </c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</row>
    <row r="54" spans="1:53" x14ac:dyDescent="0.2">
      <c r="A54" s="6" t="s">
        <v>162</v>
      </c>
      <c r="B54" s="159" t="s">
        <v>170</v>
      </c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</row>
    <row r="55" spans="1:53" x14ac:dyDescent="0.2">
      <c r="A55" s="6" t="s">
        <v>163</v>
      </c>
      <c r="B55" s="55" t="s">
        <v>171</v>
      </c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</row>
    <row r="56" spans="1:53" x14ac:dyDescent="0.2">
      <c r="A56" s="55" t="s">
        <v>164</v>
      </c>
      <c r="B56" s="55" t="s">
        <v>172</v>
      </c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</row>
    <row r="57" spans="1:53" x14ac:dyDescent="0.2">
      <c r="A57" s="55" t="s">
        <v>165</v>
      </c>
      <c r="B57" s="55" t="s">
        <v>173</v>
      </c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</row>
    <row r="58" spans="1:53" x14ac:dyDescent="0.2">
      <c r="A58" s="94" t="s">
        <v>44</v>
      </c>
      <c r="B58" s="94" t="s">
        <v>45</v>
      </c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</row>
    <row r="59" spans="1:53" x14ac:dyDescent="0.2">
      <c r="A59" s="6" t="s">
        <v>46</v>
      </c>
      <c r="B59" s="6" t="s">
        <v>47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</row>
    <row r="60" spans="1:53" x14ac:dyDescent="0.2">
      <c r="A60" s="6" t="s">
        <v>48</v>
      </c>
      <c r="B60" s="6" t="s">
        <v>49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</row>
    <row r="61" spans="1:53" x14ac:dyDescent="0.2">
      <c r="A61" s="10" t="s">
        <v>50</v>
      </c>
      <c r="B61" s="10" t="s">
        <v>51</v>
      </c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</row>
    <row r="62" spans="1:53" x14ac:dyDescent="0.2">
      <c r="A62" s="10"/>
      <c r="B62" s="10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</row>
    <row r="63" spans="1:53" x14ac:dyDescent="0.2">
      <c r="A63" s="19" t="s">
        <v>52</v>
      </c>
      <c r="B63" s="17" t="s">
        <v>53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</row>
    <row r="64" spans="1:53" x14ac:dyDescent="0.2">
      <c r="A64" s="6" t="s">
        <v>54</v>
      </c>
      <c r="B64" s="6" t="s">
        <v>55</v>
      </c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</row>
    <row r="65" spans="1:53" x14ac:dyDescent="0.2">
      <c r="A65" s="6" t="s">
        <v>56</v>
      </c>
      <c r="B65" s="6" t="s">
        <v>57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</row>
    <row r="66" spans="1:53" x14ac:dyDescent="0.2">
      <c r="A66" s="6" t="s">
        <v>58</v>
      </c>
      <c r="B66" s="6" t="s">
        <v>59</v>
      </c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</row>
    <row r="67" spans="1:53" x14ac:dyDescent="0.2">
      <c r="A67" s="6" t="s">
        <v>60</v>
      </c>
      <c r="B67" s="6" t="s">
        <v>190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</row>
    <row r="68" spans="1:53" s="23" customFormat="1" x14ac:dyDescent="0.2">
      <c r="A68" s="21"/>
      <c r="B68" s="21" t="s">
        <v>61</v>
      </c>
      <c r="C68" s="22">
        <f t="shared" ref="C68:Y68" si="0">SUM(C3:C67)</f>
        <v>0</v>
      </c>
      <c r="D68" s="22">
        <f t="shared" si="0"/>
        <v>0</v>
      </c>
      <c r="E68" s="22">
        <f t="shared" si="0"/>
        <v>0</v>
      </c>
      <c r="F68" s="22">
        <f t="shared" si="0"/>
        <v>0</v>
      </c>
      <c r="G68" s="22">
        <f t="shared" si="0"/>
        <v>6.6225000000000006E-2</v>
      </c>
      <c r="H68" s="22">
        <f t="shared" si="0"/>
        <v>0.63355249999999996</v>
      </c>
      <c r="I68" s="22">
        <f t="shared" si="0"/>
        <v>2.0933722499999998</v>
      </c>
      <c r="J68" s="22">
        <f t="shared" si="0"/>
        <v>5.1952850249999996</v>
      </c>
      <c r="K68" s="22">
        <f t="shared" si="0"/>
        <v>11.4748565225</v>
      </c>
      <c r="L68" s="22">
        <f t="shared" si="0"/>
        <v>15.744575870249999</v>
      </c>
      <c r="M68" s="22">
        <f t="shared" si="0"/>
        <v>22.567448283225001</v>
      </c>
      <c r="N68" s="22">
        <f t="shared" si="0"/>
        <v>27.911832354461001</v>
      </c>
      <c r="O68" s="22">
        <f t="shared" si="0"/>
        <v>28.013003919633</v>
      </c>
      <c r="P68" s="22">
        <f t="shared" si="0"/>
        <v>24.592389402757998</v>
      </c>
      <c r="Q68" s="22">
        <f t="shared" si="0"/>
        <v>20.534267704379001</v>
      </c>
      <c r="R68" s="22">
        <f t="shared" si="0"/>
        <v>18.767038231956001</v>
      </c>
      <c r="S68" s="22">
        <f t="shared" si="0"/>
        <v>21.150361908937001</v>
      </c>
      <c r="T68" s="22">
        <f t="shared" si="0"/>
        <v>21.186794217955001</v>
      </c>
      <c r="U68" s="22">
        <f t="shared" si="0"/>
        <v>18.444488645718</v>
      </c>
      <c r="V68" s="22">
        <f t="shared" si="0"/>
        <v>19.545038931676</v>
      </c>
      <c r="W68" s="22">
        <f t="shared" si="0"/>
        <v>10.224459086428901</v>
      </c>
      <c r="X68" s="22">
        <f t="shared" si="0"/>
        <v>7.7072884813792992</v>
      </c>
      <c r="Y68" s="22">
        <f t="shared" si="0"/>
        <v>3.4728683776843901</v>
      </c>
      <c r="Z68" s="22">
        <f>SUM(Z3:Z67)</f>
        <v>2.6511999999999998</v>
      </c>
      <c r="AA68" s="22">
        <f>SUM(AA3:AA67)</f>
        <v>2.6527893999999996</v>
      </c>
      <c r="AB68" s="22">
        <f>SUM(AB3:AB67)</f>
        <v>1.770644E-2</v>
      </c>
      <c r="AC68" s="22">
        <f t="shared" ref="AC68:AD68" si="1">SUM(AC3:AC67)</f>
        <v>7.9297471250000008E-3</v>
      </c>
      <c r="AD68" s="22">
        <f t="shared" si="1"/>
        <v>1.0935012559999999</v>
      </c>
      <c r="AE68" s="22">
        <f t="shared" ref="AE68:AF68" si="2">SUM(AE3:AE67)</f>
        <v>7.3734648750000001E-3</v>
      </c>
      <c r="AF68" s="22">
        <f t="shared" si="2"/>
        <v>1.1080770148750001</v>
      </c>
      <c r="AG68" s="65">
        <f t="shared" ref="AG68:AV68" si="3">SUM(AG3:AG67)</f>
        <v>1.1086856737499997</v>
      </c>
      <c r="AH68" s="65">
        <f t="shared" si="3"/>
        <v>1.1088878826249997</v>
      </c>
      <c r="AI68" s="65">
        <f t="shared" si="3"/>
        <v>1.1090900914999997</v>
      </c>
      <c r="AJ68" s="65">
        <f t="shared" si="3"/>
        <v>1.1092923003749997</v>
      </c>
      <c r="AK68" s="65">
        <f t="shared" si="3"/>
        <v>1.1094945092499997</v>
      </c>
      <c r="AL68" s="65">
        <f t="shared" si="3"/>
        <v>1.1096967181249997</v>
      </c>
      <c r="AM68" s="65">
        <f t="shared" si="3"/>
        <v>1.1098989269999997</v>
      </c>
      <c r="AN68" s="65">
        <f t="shared" si="3"/>
        <v>1.1101011358749997</v>
      </c>
      <c r="AO68" s="65">
        <f t="shared" si="3"/>
        <v>1.1103033447499997</v>
      </c>
      <c r="AP68" s="65">
        <f t="shared" si="3"/>
        <v>1.1105055536249997</v>
      </c>
      <c r="AQ68" s="65">
        <f t="shared" si="3"/>
        <v>1.1048253224999998</v>
      </c>
      <c r="AR68" s="65">
        <f t="shared" si="3"/>
        <v>1.1048253224999998</v>
      </c>
      <c r="AS68" s="65">
        <f t="shared" si="3"/>
        <v>1.1048253224999998</v>
      </c>
      <c r="AT68" s="65">
        <f t="shared" si="3"/>
        <v>1.1048253224999998</v>
      </c>
      <c r="AU68" s="65">
        <f t="shared" si="3"/>
        <v>1.1048253224999998</v>
      </c>
      <c r="AV68" s="65">
        <f t="shared" si="3"/>
        <v>1.1048253224999998</v>
      </c>
      <c r="AW68" s="65">
        <f>SUM(AW3:AW67)</f>
        <v>1.1048253224999998</v>
      </c>
      <c r="AX68" s="65">
        <f>SUM(AX3:AX67)</f>
        <v>1.1048253224999998</v>
      </c>
      <c r="AY68" s="65">
        <f>SUM(AY3:AY67)</f>
        <v>1.1048253224999998</v>
      </c>
      <c r="AZ68" s="65">
        <f>SUM(AZ3:AZ67)</f>
        <v>1.1048253224999998</v>
      </c>
      <c r="BA68" s="65">
        <f>SUM(BA3:BA67)</f>
        <v>1.1048253224999998</v>
      </c>
    </row>
    <row r="69" spans="1:53" s="23" customFormat="1" x14ac:dyDescent="0.2">
      <c r="A69" s="47"/>
      <c r="B69" s="47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</row>
    <row r="70" spans="1:53" x14ac:dyDescent="0.2">
      <c r="A70" s="6"/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</row>
    <row r="71" spans="1:53" x14ac:dyDescent="0.2">
      <c r="A71" s="10" t="s">
        <v>187</v>
      </c>
      <c r="B71" s="10" t="s">
        <v>193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</row>
    <row r="72" spans="1:53" x14ac:dyDescent="0.2">
      <c r="A72" s="10" t="s">
        <v>188</v>
      </c>
      <c r="B72" s="10" t="s">
        <v>194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</row>
    <row r="73" spans="1:53" x14ac:dyDescent="0.2">
      <c r="A73" s="217" t="s">
        <v>200</v>
      </c>
      <c r="B73" s="217" t="s">
        <v>201</v>
      </c>
      <c r="C73" s="219"/>
      <c r="D73" s="219"/>
      <c r="E73" s="219"/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  <c r="AD73" s="219"/>
      <c r="AE73" s="219"/>
      <c r="AF73" s="219"/>
      <c r="AG73" s="220"/>
      <c r="AH73" s="220"/>
      <c r="AI73" s="220"/>
      <c r="AJ73" s="220"/>
      <c r="AK73" s="220"/>
      <c r="AL73" s="220"/>
      <c r="AM73" s="220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220"/>
      <c r="AY73" s="220"/>
      <c r="AZ73" s="220"/>
      <c r="BA73" s="220"/>
    </row>
    <row r="74" spans="1:53" x14ac:dyDescent="0.2">
      <c r="A74" s="27"/>
      <c r="B74" s="27"/>
      <c r="C74" s="151"/>
      <c r="D74" s="151"/>
      <c r="E74" s="151"/>
      <c r="F74" s="151"/>
      <c r="G74" s="151"/>
      <c r="H74" s="151"/>
      <c r="I74" s="151"/>
      <c r="J74" s="151"/>
      <c r="K74" s="15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A74"/>
  <sheetViews>
    <sheetView topLeftCell="A19" zoomScale="70" zoomScaleNormal="70" workbookViewId="0">
      <selection activeCell="E73" sqref="E73"/>
    </sheetView>
  </sheetViews>
  <sheetFormatPr defaultColWidth="9.140625" defaultRowHeight="12.75" x14ac:dyDescent="0.2"/>
  <cols>
    <col min="1" max="1" width="15.5703125" style="7" bestFit="1" customWidth="1"/>
    <col min="2" max="2" width="68.85546875" style="7" bestFit="1" customWidth="1"/>
    <col min="3" max="3" width="5.85546875" style="7" bestFit="1" customWidth="1"/>
    <col min="4" max="6" width="5.5703125" style="7" bestFit="1" customWidth="1"/>
    <col min="7" max="9" width="5.42578125" style="7" bestFit="1" customWidth="1"/>
    <col min="10" max="10" width="5.5703125" style="7" bestFit="1" customWidth="1"/>
    <col min="11" max="18" width="5.42578125" style="7" bestFit="1" customWidth="1"/>
    <col min="19" max="19" width="6.42578125" style="7" bestFit="1" customWidth="1"/>
    <col min="20" max="20" width="5.85546875" style="7" bestFit="1" customWidth="1"/>
    <col min="21" max="21" width="6.42578125" style="13" bestFit="1" customWidth="1"/>
    <col min="22" max="24" width="5.42578125" style="13" bestFit="1" customWidth="1"/>
    <col min="25" max="29" width="6" style="13" bestFit="1" customWidth="1"/>
    <col min="30" max="32" width="5.42578125" style="13" bestFit="1" customWidth="1"/>
    <col min="33" max="33" width="5.42578125" style="59" bestFit="1" customWidth="1"/>
    <col min="34" max="34" width="5.5703125" style="59" bestFit="1" customWidth="1"/>
    <col min="35" max="43" width="5.42578125" style="59" bestFit="1" customWidth="1"/>
    <col min="44" max="53" width="5.5703125" style="59" bestFit="1" customWidth="1"/>
    <col min="54" max="16384" width="9.140625" style="7"/>
  </cols>
  <sheetData>
    <row r="1" spans="1:53" x14ac:dyDescent="0.2">
      <c r="A1" s="30" t="s">
        <v>91</v>
      </c>
      <c r="B1" s="1"/>
    </row>
    <row r="2" spans="1:53" x14ac:dyDescent="0.2">
      <c r="A2" s="2"/>
      <c r="B2" s="2"/>
      <c r="C2" s="2">
        <v>1990</v>
      </c>
      <c r="D2" s="2">
        <v>1991</v>
      </c>
      <c r="E2" s="2">
        <v>1992</v>
      </c>
      <c r="F2" s="2">
        <v>1993</v>
      </c>
      <c r="G2" s="2">
        <v>1994</v>
      </c>
      <c r="H2" s="2">
        <v>1995</v>
      </c>
      <c r="I2" s="2">
        <v>1996</v>
      </c>
      <c r="J2" s="2">
        <v>1997</v>
      </c>
      <c r="K2" s="2">
        <v>1998</v>
      </c>
      <c r="L2" s="2">
        <v>1999</v>
      </c>
      <c r="M2" s="2">
        <v>2000</v>
      </c>
      <c r="N2" s="2">
        <v>2001</v>
      </c>
      <c r="O2" s="2">
        <v>2002</v>
      </c>
      <c r="P2" s="2">
        <v>2003</v>
      </c>
      <c r="Q2" s="2">
        <v>2004</v>
      </c>
      <c r="R2" s="2">
        <v>2005</v>
      </c>
      <c r="S2" s="2">
        <v>2006</v>
      </c>
      <c r="T2" s="2">
        <v>2007</v>
      </c>
      <c r="U2" s="12">
        <v>2008</v>
      </c>
      <c r="V2" s="12">
        <v>2009</v>
      </c>
      <c r="W2" s="12">
        <v>2010</v>
      </c>
      <c r="X2" s="12">
        <v>2011</v>
      </c>
      <c r="Y2" s="12">
        <v>2012</v>
      </c>
      <c r="Z2" s="12">
        <v>2013</v>
      </c>
      <c r="AA2" s="12">
        <v>2014</v>
      </c>
      <c r="AB2" s="12">
        <v>2015</v>
      </c>
      <c r="AC2" s="12">
        <v>2016</v>
      </c>
      <c r="AD2" s="12">
        <v>2017</v>
      </c>
      <c r="AE2" s="12">
        <v>2018</v>
      </c>
      <c r="AF2" s="12">
        <v>2019</v>
      </c>
      <c r="AG2" s="60">
        <v>2020</v>
      </c>
      <c r="AH2" s="60">
        <v>2021</v>
      </c>
      <c r="AI2" s="60">
        <v>2022</v>
      </c>
      <c r="AJ2" s="60">
        <v>2023</v>
      </c>
      <c r="AK2" s="60">
        <v>2024</v>
      </c>
      <c r="AL2" s="60">
        <v>2025</v>
      </c>
      <c r="AM2" s="60">
        <v>2026</v>
      </c>
      <c r="AN2" s="60">
        <v>2027</v>
      </c>
      <c r="AO2" s="60">
        <v>2028</v>
      </c>
      <c r="AP2" s="60">
        <v>2029</v>
      </c>
      <c r="AQ2" s="60">
        <v>2030</v>
      </c>
      <c r="AR2" s="60">
        <v>2031</v>
      </c>
      <c r="AS2" s="60">
        <v>2032</v>
      </c>
      <c r="AT2" s="60">
        <v>2033</v>
      </c>
      <c r="AU2" s="60">
        <v>2034</v>
      </c>
      <c r="AV2" s="60">
        <v>2035</v>
      </c>
      <c r="AW2" s="60">
        <v>2036</v>
      </c>
      <c r="AX2" s="60">
        <v>2037</v>
      </c>
      <c r="AY2" s="60">
        <v>2038</v>
      </c>
      <c r="AZ2" s="60">
        <v>2039</v>
      </c>
      <c r="BA2" s="60">
        <v>2040</v>
      </c>
    </row>
    <row r="3" spans="1:53" x14ac:dyDescent="0.2">
      <c r="A3" s="6" t="s">
        <v>1</v>
      </c>
      <c r="B3" s="26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</row>
    <row r="4" spans="1:53" x14ac:dyDescent="0.2">
      <c r="A4" s="6" t="s">
        <v>3</v>
      </c>
      <c r="B4" s="2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</row>
    <row r="5" spans="1:53" x14ac:dyDescent="0.2">
      <c r="A5" s="6" t="s">
        <v>5</v>
      </c>
      <c r="B5" s="26" t="s">
        <v>6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</row>
    <row r="6" spans="1:53" x14ac:dyDescent="0.2">
      <c r="A6" s="6"/>
      <c r="B6" s="2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</row>
    <row r="7" spans="1:53" x14ac:dyDescent="0.2">
      <c r="A7" s="6" t="s">
        <v>7</v>
      </c>
      <c r="B7" s="25" t="s">
        <v>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</row>
    <row r="8" spans="1:53" x14ac:dyDescent="0.2">
      <c r="A8" s="10" t="s">
        <v>178</v>
      </c>
      <c r="B8" s="10" t="s">
        <v>9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</row>
    <row r="9" spans="1:53" x14ac:dyDescent="0.2">
      <c r="A9" s="10"/>
      <c r="B9" s="10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</row>
    <row r="10" spans="1:53" x14ac:dyDescent="0.2">
      <c r="A10" s="10" t="s">
        <v>10</v>
      </c>
      <c r="B10" s="10" t="s">
        <v>191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</row>
    <row r="11" spans="1:53" x14ac:dyDescent="0.2">
      <c r="A11" s="10" t="s">
        <v>136</v>
      </c>
      <c r="B11" s="10" t="s">
        <v>141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</row>
    <row r="12" spans="1:53" x14ac:dyDescent="0.2">
      <c r="A12" s="10" t="s">
        <v>137</v>
      </c>
      <c r="B12" s="10" t="s">
        <v>142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</row>
    <row r="13" spans="1:53" x14ac:dyDescent="0.2">
      <c r="A13" s="10" t="s">
        <v>138</v>
      </c>
      <c r="B13" s="10" t="s">
        <v>143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</row>
    <row r="14" spans="1:53" x14ac:dyDescent="0.2">
      <c r="A14" s="10" t="s">
        <v>139</v>
      </c>
      <c r="B14" s="10" t="s">
        <v>140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</row>
    <row r="15" spans="1:53" x14ac:dyDescent="0.2">
      <c r="A15" s="10" t="s">
        <v>11</v>
      </c>
      <c r="B15" s="10" t="s">
        <v>12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</row>
    <row r="16" spans="1:53" x14ac:dyDescent="0.2">
      <c r="A16" s="10" t="s">
        <v>13</v>
      </c>
      <c r="B16" s="10" t="s">
        <v>192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</row>
    <row r="17" spans="1:53" x14ac:dyDescent="0.2">
      <c r="A17" s="6"/>
      <c r="B17" s="2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</row>
    <row r="18" spans="1:53" x14ac:dyDescent="0.2">
      <c r="A18" s="6" t="s">
        <v>179</v>
      </c>
      <c r="B18" s="26" t="s">
        <v>14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</row>
    <row r="19" spans="1:53" x14ac:dyDescent="0.2">
      <c r="A19" s="6" t="s">
        <v>180</v>
      </c>
      <c r="B19" s="26" t="s">
        <v>15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</row>
    <row r="20" spans="1:53" x14ac:dyDescent="0.2">
      <c r="A20" s="6" t="s">
        <v>181</v>
      </c>
      <c r="B20" s="26" t="s">
        <v>16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</row>
    <row r="21" spans="1:53" x14ac:dyDescent="0.2">
      <c r="A21" s="10" t="s">
        <v>182</v>
      </c>
      <c r="B21" s="10" t="s">
        <v>17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</row>
    <row r="22" spans="1:53" x14ac:dyDescent="0.2">
      <c r="A22" s="6" t="s">
        <v>183</v>
      </c>
      <c r="B22" s="26" t="s">
        <v>18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</row>
    <row r="23" spans="1:53" x14ac:dyDescent="0.2">
      <c r="A23" s="10" t="s">
        <v>184</v>
      </c>
      <c r="B23" s="10" t="s">
        <v>19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</row>
    <row r="24" spans="1:53" x14ac:dyDescent="0.2">
      <c r="A24" s="10"/>
      <c r="B24" s="10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</row>
    <row r="25" spans="1:53" x14ac:dyDescent="0.2">
      <c r="A25" s="10" t="s">
        <v>185</v>
      </c>
      <c r="B25" s="56" t="s">
        <v>20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</row>
    <row r="26" spans="1:53" x14ac:dyDescent="0.2">
      <c r="A26" s="54" t="s">
        <v>186</v>
      </c>
      <c r="B26" s="56" t="s">
        <v>110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</row>
    <row r="27" spans="1:53" x14ac:dyDescent="0.2">
      <c r="A27" s="10"/>
      <c r="B27" s="10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</row>
    <row r="28" spans="1:53" x14ac:dyDescent="0.2">
      <c r="A28" s="10" t="s">
        <v>21</v>
      </c>
      <c r="B28" s="6" t="s">
        <v>22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</row>
    <row r="29" spans="1:53" x14ac:dyDescent="0.2">
      <c r="A29" s="10" t="s">
        <v>23</v>
      </c>
      <c r="B29" s="6" t="s">
        <v>24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</row>
    <row r="30" spans="1:53" x14ac:dyDescent="0.2">
      <c r="A30" s="6" t="s">
        <v>25</v>
      </c>
      <c r="B30" s="26" t="s">
        <v>26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</row>
    <row r="31" spans="1:53" x14ac:dyDescent="0.2">
      <c r="A31" s="10"/>
      <c r="B31" s="10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</row>
    <row r="32" spans="1:53" x14ac:dyDescent="0.2">
      <c r="A32" s="6" t="s">
        <v>27</v>
      </c>
      <c r="B32" s="17" t="s">
        <v>28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</row>
    <row r="33" spans="1:53" x14ac:dyDescent="0.2">
      <c r="A33" s="55" t="s">
        <v>131</v>
      </c>
      <c r="B33" s="57" t="s">
        <v>132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</row>
    <row r="34" spans="1:53" x14ac:dyDescent="0.2">
      <c r="A34" s="6" t="s">
        <v>29</v>
      </c>
      <c r="B34" s="17" t="s">
        <v>30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</row>
    <row r="35" spans="1:53" x14ac:dyDescent="0.2">
      <c r="A35" s="6" t="s">
        <v>31</v>
      </c>
      <c r="B35" s="17" t="s">
        <v>32</v>
      </c>
      <c r="C35" s="29">
        <v>29.639999999999997</v>
      </c>
      <c r="D35" s="29">
        <v>29.639999999999997</v>
      </c>
      <c r="E35" s="29">
        <v>29.639999999999997</v>
      </c>
      <c r="F35" s="29">
        <v>34.200000000000003</v>
      </c>
      <c r="G35" s="29">
        <v>43.32</v>
      </c>
      <c r="H35" s="29">
        <v>34.200000000000003</v>
      </c>
      <c r="I35" s="29">
        <v>9.120000000000001</v>
      </c>
      <c r="J35" s="29">
        <v>13.679999999999998</v>
      </c>
      <c r="K35" s="29">
        <v>15.959999999999999</v>
      </c>
      <c r="L35" s="29">
        <v>15.959999999999999</v>
      </c>
      <c r="M35" s="29">
        <v>20.314799999999998</v>
      </c>
      <c r="N35" s="32"/>
      <c r="O35" s="32"/>
      <c r="P35" s="32"/>
      <c r="Q35" s="32"/>
      <c r="R35" s="32"/>
      <c r="S35" s="32"/>
      <c r="T35" s="32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</row>
    <row r="36" spans="1:53" x14ac:dyDescent="0.2">
      <c r="A36" s="6" t="s">
        <v>33</v>
      </c>
      <c r="B36" s="17" t="s">
        <v>34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</row>
    <row r="37" spans="1:53" x14ac:dyDescent="0.2">
      <c r="A37" s="6" t="s">
        <v>35</v>
      </c>
      <c r="B37" s="17" t="s">
        <v>36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</row>
    <row r="38" spans="1:53" x14ac:dyDescent="0.2">
      <c r="A38" s="6" t="s">
        <v>37</v>
      </c>
      <c r="B38" s="17" t="s">
        <v>38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</row>
    <row r="39" spans="1:53" x14ac:dyDescent="0.2">
      <c r="A39" s="6" t="s">
        <v>39</v>
      </c>
      <c r="B39" s="17" t="s">
        <v>40</v>
      </c>
      <c r="C39" s="20">
        <v>12.767999999999999</v>
      </c>
      <c r="D39" s="20">
        <v>31.424099999999999</v>
      </c>
      <c r="E39" s="20">
        <v>56.572499999999998</v>
      </c>
      <c r="F39" s="20">
        <v>63.635940000000005</v>
      </c>
      <c r="G39" s="20">
        <v>74.655180000000001</v>
      </c>
      <c r="H39" s="20">
        <v>69.556529999999995</v>
      </c>
      <c r="I39" s="20">
        <v>50.038589999999999</v>
      </c>
      <c r="J39" s="20">
        <v>56.869469999999993</v>
      </c>
      <c r="K39" s="20">
        <v>41.651040000000002</v>
      </c>
      <c r="L39" s="20">
        <v>46.942919999999994</v>
      </c>
      <c r="M39" s="20">
        <v>36.522938099999998</v>
      </c>
      <c r="N39" s="20">
        <v>28.588216334999998</v>
      </c>
      <c r="O39" s="20">
        <v>23.978884023564</v>
      </c>
      <c r="P39" s="20">
        <v>30.142001798471998</v>
      </c>
      <c r="Q39" s="20">
        <v>31.469773984632003</v>
      </c>
      <c r="R39" s="20">
        <v>20.692657309883998</v>
      </c>
      <c r="S39" s="20">
        <v>34.367706218292</v>
      </c>
      <c r="T39" s="20">
        <v>29.072142482484001</v>
      </c>
      <c r="U39" s="155">
        <v>30.354533965199998</v>
      </c>
      <c r="V39" s="155">
        <v>35.295043490327998</v>
      </c>
      <c r="W39" s="155">
        <v>36.970400468088002</v>
      </c>
      <c r="X39" s="155">
        <v>77.458256660868003</v>
      </c>
      <c r="Y39" s="155">
        <v>129.47435907272398</v>
      </c>
      <c r="Z39" s="155">
        <v>154.004731812768</v>
      </c>
      <c r="AA39" s="155">
        <v>154.004731812768</v>
      </c>
      <c r="AB39" s="155">
        <v>121.39756244883601</v>
      </c>
      <c r="AC39" s="155">
        <v>104.171702181588</v>
      </c>
      <c r="AD39" s="155">
        <v>75.454250915771993</v>
      </c>
      <c r="AE39" s="155">
        <v>73.183538506487992</v>
      </c>
      <c r="AF39" s="155">
        <v>71.241324809076005</v>
      </c>
      <c r="AG39" s="68">
        <v>47.120517680094196</v>
      </c>
      <c r="AH39" s="68">
        <v>16.447461301318732</v>
      </c>
      <c r="AI39" s="68">
        <v>15.266777564812136</v>
      </c>
      <c r="AJ39" s="68">
        <v>15.351183676988077</v>
      </c>
      <c r="AK39" s="68">
        <v>15.435167758603136</v>
      </c>
      <c r="AL39" s="68">
        <v>15.518731919810122</v>
      </c>
      <c r="AM39" s="68">
        <v>15.601878260211073</v>
      </c>
      <c r="AN39" s="68">
        <v>15.684608868910017</v>
      </c>
      <c r="AO39" s="68">
        <v>15.766925824565465</v>
      </c>
      <c r="AP39" s="68">
        <v>15.84883119544264</v>
      </c>
      <c r="AQ39" s="68">
        <v>15.930327039465427</v>
      </c>
      <c r="AR39" s="68">
        <v>15.930327039465427</v>
      </c>
      <c r="AS39" s="68">
        <v>15.930327039465427</v>
      </c>
      <c r="AT39" s="68">
        <v>15.930327039465427</v>
      </c>
      <c r="AU39" s="68">
        <v>15.930327039465427</v>
      </c>
      <c r="AV39" s="68">
        <v>15.930327039465427</v>
      </c>
      <c r="AW39" s="68">
        <v>15.930327039465427</v>
      </c>
      <c r="AX39" s="68">
        <v>15.930327039465427</v>
      </c>
      <c r="AY39" s="68">
        <v>15.930327039465427</v>
      </c>
      <c r="AZ39" s="68">
        <v>15.930327039465427</v>
      </c>
      <c r="BA39" s="68">
        <v>15.930327039465427</v>
      </c>
    </row>
    <row r="40" spans="1:53" x14ac:dyDescent="0.2">
      <c r="A40" s="6" t="s">
        <v>41</v>
      </c>
      <c r="B40" s="17" t="s">
        <v>189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</row>
    <row r="41" spans="1:53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</row>
    <row r="42" spans="1:53" x14ac:dyDescent="0.2">
      <c r="A42" s="157" t="s">
        <v>144</v>
      </c>
      <c r="B42" s="157" t="s">
        <v>148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</row>
    <row r="43" spans="1:53" x14ac:dyDescent="0.2">
      <c r="A43" s="157" t="s">
        <v>145</v>
      </c>
      <c r="B43" s="157" t="s">
        <v>149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</row>
    <row r="44" spans="1:53" x14ac:dyDescent="0.2">
      <c r="A44" s="108" t="s">
        <v>146</v>
      </c>
      <c r="B44" s="157" t="s">
        <v>147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</row>
    <row r="45" spans="1:53" x14ac:dyDescent="0.2">
      <c r="A45" s="108" t="s">
        <v>42</v>
      </c>
      <c r="B45" s="157" t="s">
        <v>150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</row>
    <row r="46" spans="1:53" x14ac:dyDescent="0.2">
      <c r="A46" s="157" t="s">
        <v>151</v>
      </c>
      <c r="B46" s="157" t="s">
        <v>154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</row>
    <row r="47" spans="1:53" x14ac:dyDescent="0.2">
      <c r="A47" s="157" t="s">
        <v>152</v>
      </c>
      <c r="B47" s="157" t="s">
        <v>155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</row>
    <row r="48" spans="1:53" x14ac:dyDescent="0.2">
      <c r="A48" s="108" t="s">
        <v>153</v>
      </c>
      <c r="B48" s="157" t="s">
        <v>156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</row>
    <row r="49" spans="1:53" x14ac:dyDescent="0.2">
      <c r="A49" s="108" t="s">
        <v>43</v>
      </c>
      <c r="B49" s="157" t="s">
        <v>157</v>
      </c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</row>
    <row r="50" spans="1:53" x14ac:dyDescent="0.2">
      <c r="A50" s="6" t="s">
        <v>158</v>
      </c>
      <c r="B50" s="55" t="s">
        <v>166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</row>
    <row r="51" spans="1:53" x14ac:dyDescent="0.2">
      <c r="A51" s="6" t="s">
        <v>159</v>
      </c>
      <c r="B51" s="55" t="s">
        <v>167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</row>
    <row r="52" spans="1:53" x14ac:dyDescent="0.2">
      <c r="A52" s="6" t="s">
        <v>160</v>
      </c>
      <c r="B52" s="55" t="s">
        <v>168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</row>
    <row r="53" spans="1:53" x14ac:dyDescent="0.2">
      <c r="A53" s="6" t="s">
        <v>161</v>
      </c>
      <c r="B53" s="55" t="s">
        <v>169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</row>
    <row r="54" spans="1:53" x14ac:dyDescent="0.2">
      <c r="A54" s="6" t="s">
        <v>162</v>
      </c>
      <c r="B54" s="159" t="s">
        <v>170</v>
      </c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</row>
    <row r="55" spans="1:53" x14ac:dyDescent="0.2">
      <c r="A55" s="6" t="s">
        <v>163</v>
      </c>
      <c r="B55" s="55" t="s">
        <v>171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</row>
    <row r="56" spans="1:53" x14ac:dyDescent="0.2">
      <c r="A56" s="55" t="s">
        <v>164</v>
      </c>
      <c r="B56" s="55" t="s">
        <v>172</v>
      </c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</row>
    <row r="57" spans="1:53" x14ac:dyDescent="0.2">
      <c r="A57" s="55" t="s">
        <v>165</v>
      </c>
      <c r="B57" s="55" t="s">
        <v>173</v>
      </c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</row>
    <row r="58" spans="1:53" x14ac:dyDescent="0.2">
      <c r="A58" s="94" t="s">
        <v>44</v>
      </c>
      <c r="B58" s="94" t="s">
        <v>45</v>
      </c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</row>
    <row r="59" spans="1:53" x14ac:dyDescent="0.2">
      <c r="A59" s="6" t="s">
        <v>46</v>
      </c>
      <c r="B59" s="6" t="s">
        <v>47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</row>
    <row r="60" spans="1:53" x14ac:dyDescent="0.2">
      <c r="A60" s="6" t="s">
        <v>48</v>
      </c>
      <c r="B60" s="6" t="s">
        <v>49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</row>
    <row r="61" spans="1:53" x14ac:dyDescent="0.2">
      <c r="A61" s="10" t="s">
        <v>50</v>
      </c>
      <c r="B61" s="10" t="s">
        <v>51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</row>
    <row r="62" spans="1:53" x14ac:dyDescent="0.2">
      <c r="A62" s="10"/>
      <c r="B62" s="10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</row>
    <row r="63" spans="1:53" x14ac:dyDescent="0.2">
      <c r="A63" s="19" t="s">
        <v>52</v>
      </c>
      <c r="B63" s="17" t="s">
        <v>53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</row>
    <row r="64" spans="1:53" x14ac:dyDescent="0.2">
      <c r="A64" s="6" t="s">
        <v>54</v>
      </c>
      <c r="B64" s="6" t="s">
        <v>55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</row>
    <row r="65" spans="1:53" x14ac:dyDescent="0.2">
      <c r="A65" s="6" t="s">
        <v>56</v>
      </c>
      <c r="B65" s="6" t="s">
        <v>57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</row>
    <row r="66" spans="1:53" x14ac:dyDescent="0.2">
      <c r="A66" s="6" t="s">
        <v>58</v>
      </c>
      <c r="B66" s="6" t="s">
        <v>59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</row>
    <row r="67" spans="1:53" x14ac:dyDescent="0.2">
      <c r="A67" s="6" t="s">
        <v>60</v>
      </c>
      <c r="B67" s="6" t="s">
        <v>190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</row>
    <row r="68" spans="1:53" s="23" customFormat="1" x14ac:dyDescent="0.2">
      <c r="A68" s="21"/>
      <c r="B68" s="21" t="s">
        <v>61</v>
      </c>
      <c r="C68" s="22">
        <f t="shared" ref="C68:AA68" si="0">SUM(C3:C67)</f>
        <v>42.407999999999994</v>
      </c>
      <c r="D68" s="22">
        <f t="shared" si="0"/>
        <v>61.064099999999996</v>
      </c>
      <c r="E68" s="22">
        <f t="shared" si="0"/>
        <v>86.212499999999991</v>
      </c>
      <c r="F68" s="22">
        <f t="shared" si="0"/>
        <v>97.835940000000008</v>
      </c>
      <c r="G68" s="22">
        <f t="shared" si="0"/>
        <v>117.97517999999999</v>
      </c>
      <c r="H68" s="22">
        <f t="shared" si="0"/>
        <v>103.75653</v>
      </c>
      <c r="I68" s="22">
        <f t="shared" si="0"/>
        <v>59.158590000000004</v>
      </c>
      <c r="J68" s="22">
        <f t="shared" si="0"/>
        <v>70.549469999999985</v>
      </c>
      <c r="K68" s="22">
        <f t="shared" si="0"/>
        <v>57.611040000000003</v>
      </c>
      <c r="L68" s="22">
        <f t="shared" si="0"/>
        <v>62.902919999999995</v>
      </c>
      <c r="M68" s="22">
        <f t="shared" si="0"/>
        <v>56.837738099999996</v>
      </c>
      <c r="N68" s="22">
        <f t="shared" si="0"/>
        <v>28.588216334999998</v>
      </c>
      <c r="O68" s="22">
        <f t="shared" si="0"/>
        <v>23.978884023564</v>
      </c>
      <c r="P68" s="22">
        <f t="shared" si="0"/>
        <v>30.142001798471998</v>
      </c>
      <c r="Q68" s="22">
        <f t="shared" si="0"/>
        <v>31.469773984632003</v>
      </c>
      <c r="R68" s="22">
        <f t="shared" si="0"/>
        <v>20.692657309883998</v>
      </c>
      <c r="S68" s="22">
        <f t="shared" si="0"/>
        <v>34.367706218292</v>
      </c>
      <c r="T68" s="22">
        <f t="shared" si="0"/>
        <v>29.072142482484001</v>
      </c>
      <c r="U68" s="22">
        <f t="shared" si="0"/>
        <v>30.354533965199998</v>
      </c>
      <c r="V68" s="22">
        <f t="shared" si="0"/>
        <v>35.295043490327998</v>
      </c>
      <c r="W68" s="22">
        <f t="shared" si="0"/>
        <v>36.970400468088002</v>
      </c>
      <c r="X68" s="22">
        <f t="shared" si="0"/>
        <v>77.458256660868003</v>
      </c>
      <c r="Y68" s="22">
        <f t="shared" si="0"/>
        <v>129.47435907272398</v>
      </c>
      <c r="Z68" s="22">
        <f t="shared" si="0"/>
        <v>154.004731812768</v>
      </c>
      <c r="AA68" s="22">
        <f t="shared" si="0"/>
        <v>154.004731812768</v>
      </c>
      <c r="AB68" s="22">
        <f t="shared" ref="AB68:AD68" si="1">SUM(AB3:AB67)</f>
        <v>121.39756244883601</v>
      </c>
      <c r="AC68" s="22">
        <f t="shared" si="1"/>
        <v>104.171702181588</v>
      </c>
      <c r="AD68" s="22">
        <f t="shared" si="1"/>
        <v>75.454250915771993</v>
      </c>
      <c r="AE68" s="22">
        <f t="shared" ref="AE68:BA68" si="2">SUM(AE3:AE67)</f>
        <v>73.183538506487992</v>
      </c>
      <c r="AF68" s="22">
        <f t="shared" ref="AF68" si="3">SUM(AF3:AF67)</f>
        <v>71.241324809076005</v>
      </c>
      <c r="AG68" s="65">
        <f t="shared" si="2"/>
        <v>47.120517680094196</v>
      </c>
      <c r="AH68" s="65">
        <f t="shared" si="2"/>
        <v>16.447461301318732</v>
      </c>
      <c r="AI68" s="65">
        <f t="shared" si="2"/>
        <v>15.266777564812136</v>
      </c>
      <c r="AJ68" s="65">
        <f t="shared" si="2"/>
        <v>15.351183676988077</v>
      </c>
      <c r="AK68" s="65">
        <f t="shared" si="2"/>
        <v>15.435167758603136</v>
      </c>
      <c r="AL68" s="65">
        <f t="shared" si="2"/>
        <v>15.518731919810122</v>
      </c>
      <c r="AM68" s="65">
        <f t="shared" si="2"/>
        <v>15.601878260211073</v>
      </c>
      <c r="AN68" s="65">
        <f t="shared" si="2"/>
        <v>15.684608868910017</v>
      </c>
      <c r="AO68" s="65">
        <f t="shared" si="2"/>
        <v>15.766925824565465</v>
      </c>
      <c r="AP68" s="65">
        <f t="shared" si="2"/>
        <v>15.84883119544264</v>
      </c>
      <c r="AQ68" s="65">
        <f t="shared" si="2"/>
        <v>15.930327039465427</v>
      </c>
      <c r="AR68" s="65">
        <f t="shared" si="2"/>
        <v>15.930327039465427</v>
      </c>
      <c r="AS68" s="65">
        <f t="shared" si="2"/>
        <v>15.930327039465427</v>
      </c>
      <c r="AT68" s="65">
        <f t="shared" si="2"/>
        <v>15.930327039465427</v>
      </c>
      <c r="AU68" s="65">
        <f t="shared" si="2"/>
        <v>15.930327039465427</v>
      </c>
      <c r="AV68" s="65">
        <f t="shared" si="2"/>
        <v>15.930327039465427</v>
      </c>
      <c r="AW68" s="65">
        <f t="shared" si="2"/>
        <v>15.930327039465427</v>
      </c>
      <c r="AX68" s="65">
        <f t="shared" si="2"/>
        <v>15.930327039465427</v>
      </c>
      <c r="AY68" s="65">
        <f t="shared" si="2"/>
        <v>15.930327039465427</v>
      </c>
      <c r="AZ68" s="65">
        <f t="shared" si="2"/>
        <v>15.930327039465427</v>
      </c>
      <c r="BA68" s="65">
        <f t="shared" si="2"/>
        <v>15.930327039465427</v>
      </c>
    </row>
    <row r="69" spans="1:53" s="23" customFormat="1" x14ac:dyDescent="0.2">
      <c r="A69" s="47"/>
      <c r="B69" s="47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</row>
    <row r="70" spans="1:53" x14ac:dyDescent="0.2">
      <c r="A70" s="6"/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</row>
    <row r="71" spans="1:53" x14ac:dyDescent="0.2">
      <c r="A71" s="10" t="s">
        <v>187</v>
      </c>
      <c r="B71" s="10" t="s">
        <v>193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24"/>
      <c r="V71" s="24"/>
      <c r="W71" s="24"/>
      <c r="X71" s="24"/>
      <c r="Y71" s="24"/>
      <c r="Z71" s="24"/>
      <c r="AA71" s="12"/>
      <c r="AB71" s="12"/>
      <c r="AC71" s="12"/>
      <c r="AD71" s="12"/>
      <c r="AE71" s="12"/>
      <c r="AF71" s="12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</row>
    <row r="72" spans="1:53" x14ac:dyDescent="0.2">
      <c r="A72" s="10" t="s">
        <v>188</v>
      </c>
      <c r="B72" s="10" t="s">
        <v>194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24"/>
      <c r="V72" s="24"/>
      <c r="W72" s="24"/>
      <c r="X72" s="24"/>
      <c r="Y72" s="24"/>
      <c r="Z72" s="24"/>
      <c r="AA72" s="12"/>
      <c r="AB72" s="12"/>
      <c r="AC72" s="12"/>
      <c r="AD72" s="12"/>
      <c r="AE72" s="12"/>
      <c r="AF72" s="12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</row>
    <row r="73" spans="1:53" x14ac:dyDescent="0.2">
      <c r="A73" s="217" t="s">
        <v>200</v>
      </c>
      <c r="B73" s="217" t="s">
        <v>201</v>
      </c>
      <c r="C73" s="219"/>
      <c r="D73" s="219"/>
      <c r="E73" s="219"/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  <c r="AD73" s="219"/>
      <c r="AE73" s="219"/>
      <c r="AF73" s="219"/>
      <c r="AG73" s="220"/>
      <c r="AH73" s="220"/>
      <c r="AI73" s="220"/>
      <c r="AJ73" s="220"/>
      <c r="AK73" s="220"/>
      <c r="AL73" s="220"/>
      <c r="AM73" s="220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220"/>
      <c r="AY73" s="220"/>
      <c r="AZ73" s="220"/>
      <c r="BA73" s="220"/>
    </row>
    <row r="74" spans="1:53" x14ac:dyDescent="0.2">
      <c r="A74" s="27"/>
      <c r="B74" s="27"/>
      <c r="C74" s="18"/>
      <c r="D74" s="18"/>
      <c r="E74" s="18"/>
      <c r="F74" s="18"/>
      <c r="G74" s="18"/>
      <c r="H74" s="18"/>
      <c r="I74" s="18"/>
      <c r="J74" s="18"/>
      <c r="K74" s="2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B73"/>
  <sheetViews>
    <sheetView zoomScale="70" zoomScaleNormal="70" workbookViewId="0">
      <pane xSplit="2" ySplit="2" topLeftCell="C14" activePane="bottomRight" state="frozen"/>
      <selection activeCell="B74" sqref="B74"/>
      <selection pane="topRight" activeCell="B74" sqref="B74"/>
      <selection pane="bottomLeft" activeCell="B74" sqref="B74"/>
      <selection pane="bottomRight" activeCell="F73" sqref="F73"/>
    </sheetView>
  </sheetViews>
  <sheetFormatPr defaultColWidth="9.140625" defaultRowHeight="12.75" x14ac:dyDescent="0.2"/>
  <cols>
    <col min="1" max="1" width="19.5703125" style="7" bestFit="1" customWidth="1"/>
    <col min="2" max="2" width="68.7109375" style="7" bestFit="1" customWidth="1"/>
    <col min="3" max="7" width="7.85546875" style="7" bestFit="1" customWidth="1"/>
    <col min="8" max="9" width="7.42578125" style="7" bestFit="1" customWidth="1"/>
    <col min="10" max="10" width="7.85546875" style="7" bestFit="1" customWidth="1"/>
    <col min="11" max="11" width="7.42578125" style="7" bestFit="1" customWidth="1"/>
    <col min="12" max="13" width="7.85546875" style="7" bestFit="1" customWidth="1"/>
    <col min="14" max="14" width="8.140625" style="7" customWidth="1"/>
    <col min="15" max="15" width="7.42578125" style="7" bestFit="1" customWidth="1"/>
    <col min="16" max="18" width="7.85546875" style="7" bestFit="1" customWidth="1"/>
    <col min="19" max="19" width="7.42578125" style="7" bestFit="1" customWidth="1"/>
    <col min="20" max="21" width="7.85546875" style="7" bestFit="1" customWidth="1"/>
    <col min="22" max="22" width="7.42578125" style="7" bestFit="1" customWidth="1"/>
    <col min="23" max="24" width="7.85546875" style="7" bestFit="1" customWidth="1"/>
    <col min="25" max="25" width="8.85546875" style="7" bestFit="1" customWidth="1"/>
    <col min="26" max="27" width="7.85546875" style="7" bestFit="1" customWidth="1"/>
    <col min="28" max="28" width="9.5703125" style="7" customWidth="1"/>
    <col min="29" max="36" width="7.42578125" style="7" bestFit="1" customWidth="1"/>
    <col min="37" max="40" width="5.5703125" style="7" customWidth="1"/>
    <col min="41" max="48" width="7.42578125" style="7" bestFit="1" customWidth="1"/>
    <col min="49" max="52" width="6.85546875" style="7" bestFit="1" customWidth="1"/>
    <col min="53" max="53" width="7.85546875" style="7" bestFit="1" customWidth="1"/>
    <col min="54" max="16384" width="9.140625" style="7"/>
  </cols>
  <sheetData>
    <row r="1" spans="1:53" x14ac:dyDescent="0.2">
      <c r="A1" s="1" t="s">
        <v>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53" x14ac:dyDescent="0.2">
      <c r="A2" s="2"/>
      <c r="B2" s="2"/>
      <c r="C2" s="2">
        <v>1990</v>
      </c>
      <c r="D2" s="2">
        <v>1991</v>
      </c>
      <c r="E2" s="2">
        <v>1992</v>
      </c>
      <c r="F2" s="2">
        <v>1993</v>
      </c>
      <c r="G2" s="2">
        <v>1994</v>
      </c>
      <c r="H2" s="2">
        <v>1995</v>
      </c>
      <c r="I2" s="2">
        <v>1996</v>
      </c>
      <c r="J2" s="2">
        <v>1997</v>
      </c>
      <c r="K2" s="2">
        <v>1998</v>
      </c>
      <c r="L2" s="2">
        <v>1999</v>
      </c>
      <c r="M2" s="2">
        <v>2000</v>
      </c>
      <c r="N2" s="2">
        <v>2001</v>
      </c>
      <c r="O2" s="2">
        <v>2002</v>
      </c>
      <c r="P2" s="2">
        <v>2003</v>
      </c>
      <c r="Q2" s="2">
        <v>2004</v>
      </c>
      <c r="R2" s="2">
        <v>2005</v>
      </c>
      <c r="S2" s="2">
        <v>2006</v>
      </c>
      <c r="T2" s="2">
        <v>2007</v>
      </c>
      <c r="U2" s="2">
        <v>2008</v>
      </c>
      <c r="V2" s="2">
        <v>2009</v>
      </c>
      <c r="W2" s="2">
        <v>2010</v>
      </c>
      <c r="X2" s="2">
        <v>2011</v>
      </c>
      <c r="Y2" s="2">
        <v>2012</v>
      </c>
      <c r="Z2" s="2">
        <v>2013</v>
      </c>
      <c r="AA2" s="2">
        <v>2014</v>
      </c>
      <c r="AB2" s="2">
        <v>2015</v>
      </c>
      <c r="AC2" s="2">
        <v>2016</v>
      </c>
      <c r="AD2" s="2">
        <v>2017</v>
      </c>
      <c r="AE2" s="2">
        <v>2018</v>
      </c>
      <c r="AF2" s="2">
        <v>2019</v>
      </c>
      <c r="AG2" s="2">
        <v>2020</v>
      </c>
      <c r="AH2" s="2">
        <v>2021</v>
      </c>
      <c r="AI2" s="2">
        <v>2022</v>
      </c>
      <c r="AJ2" s="2">
        <v>2023</v>
      </c>
      <c r="AK2" s="2">
        <v>2024</v>
      </c>
      <c r="AL2" s="2">
        <v>2025</v>
      </c>
      <c r="AM2" s="2">
        <v>2026</v>
      </c>
      <c r="AN2" s="2">
        <v>2027</v>
      </c>
      <c r="AO2" s="2">
        <v>2028</v>
      </c>
      <c r="AP2" s="2">
        <v>2029</v>
      </c>
      <c r="AQ2" s="2">
        <v>2030</v>
      </c>
      <c r="AR2" s="2">
        <v>2031</v>
      </c>
      <c r="AS2" s="2">
        <v>2032</v>
      </c>
      <c r="AT2" s="2">
        <v>2033</v>
      </c>
      <c r="AU2" s="2">
        <v>2034</v>
      </c>
      <c r="AV2" s="2">
        <v>2035</v>
      </c>
      <c r="AW2" s="2">
        <v>2036</v>
      </c>
      <c r="AX2" s="2">
        <v>2037</v>
      </c>
      <c r="AY2" s="2">
        <v>2038</v>
      </c>
      <c r="AZ2" s="2">
        <v>2039</v>
      </c>
      <c r="BA2" s="2">
        <v>2040</v>
      </c>
    </row>
    <row r="3" spans="1:53" x14ac:dyDescent="0.2">
      <c r="A3" s="3" t="s">
        <v>1</v>
      </c>
      <c r="B3" s="4" t="s">
        <v>2</v>
      </c>
      <c r="C3" s="5">
        <f>'CO2'!C3+25*'CH4'!C3/1000+298*N2O!C3/1000+'HFCs - AR4'!C3+'PFCs - AR4'!C3+'SF6 - AR4'!C3</f>
        <v>24790.673691624324</v>
      </c>
      <c r="D3" s="5">
        <f>'CO2'!D3+25*'CH4'!D3/1000+298*N2O!D3/1000+'HFCs - AR4'!D3+'PFCs - AR4'!D3+'SF6 - AR4'!D3</f>
        <v>33595.135795080343</v>
      </c>
      <c r="E3" s="5">
        <f>'CO2'!E3+25*'CH4'!E3/1000+298*N2O!E3/1000+'HFCs - AR4'!E3+'PFCs - AR4'!E3+'SF6 - AR4'!E3</f>
        <v>28444.248469841936</v>
      </c>
      <c r="F3" s="5">
        <f>'CO2'!F3+25*'CH4'!F3/1000+298*N2O!F3/1000+'HFCs - AR4'!F3+'PFCs - AR4'!F3+'SF6 - AR4'!F3</f>
        <v>30035.402669130246</v>
      </c>
      <c r="G3" s="5">
        <f>'CO2'!G3+25*'CH4'!G3/1000+298*N2O!G3/1000+'HFCs - AR4'!G3+'PFCs - AR4'!G3+'SF6 - AR4'!G3</f>
        <v>34006.854746531404</v>
      </c>
      <c r="H3" s="5">
        <f>'CO2'!H3+25*'CH4'!H3/1000+298*N2O!H3/1000+'HFCs - AR4'!H3+'PFCs - AR4'!H3+'SF6 - AR4'!H3</f>
        <v>30414.383266382971</v>
      </c>
      <c r="I3" s="5">
        <f>'CO2'!I3+25*'CH4'!I3/1000+298*N2O!I3/1000+'HFCs - AR4'!I3+'PFCs - AR4'!I3+'SF6 - AR4'!I3</f>
        <v>42680.041192375676</v>
      </c>
      <c r="J3" s="5">
        <f>'CO2'!J3+25*'CH4'!J3/1000+298*N2O!J3/1000+'HFCs - AR4'!J3+'PFCs - AR4'!J3+'SF6 - AR4'!J3</f>
        <v>33549.28107442378</v>
      </c>
      <c r="K3" s="5">
        <f>'CO2'!K3+25*'CH4'!K3/1000+298*N2O!K3/1000+'HFCs - AR4'!K3+'PFCs - AR4'!K3+'SF6 - AR4'!K3</f>
        <v>29937.065787745862</v>
      </c>
      <c r="L3" s="5">
        <f>'CO2'!L3+25*'CH4'!L3/1000+298*N2O!L3/1000+'HFCs - AR4'!L3+'PFCs - AR4'!L3+'SF6 - AR4'!L3</f>
        <v>26701.984333095286</v>
      </c>
      <c r="M3" s="5">
        <f>'CO2'!M3+25*'CH4'!M3/1000+298*N2O!M3/1000+'HFCs - AR4'!M3+'PFCs - AR4'!M3+'SF6 - AR4'!M3</f>
        <v>23569.409116357263</v>
      </c>
      <c r="N3" s="5">
        <f>'CO2'!N3+25*'CH4'!N3/1000+298*N2O!N3/1000+'HFCs - AR4'!N3+'PFCs - AR4'!N3+'SF6 - AR4'!N3</f>
        <v>24895.124301946365</v>
      </c>
      <c r="O3" s="5">
        <f>'CO2'!O3+25*'CH4'!O3/1000+298*N2O!O3/1000+'HFCs - AR4'!O3+'PFCs - AR4'!O3+'SF6 - AR4'!O3</f>
        <v>25041.8960594237</v>
      </c>
      <c r="P3" s="5">
        <f>'CO2'!P3+25*'CH4'!P3/1000+298*N2O!P3/1000+'HFCs - AR4'!P3+'PFCs - AR4'!P3+'SF6 - AR4'!P3</f>
        <v>29737.197173021923</v>
      </c>
      <c r="Q3" s="5">
        <f>'CO2'!Q3+25*'CH4'!Q3/1000+298*N2O!Q3/1000+'HFCs - AR4'!Q3+'PFCs - AR4'!Q3+'SF6 - AR4'!Q3</f>
        <v>23807.052273139318</v>
      </c>
      <c r="R3" s="5">
        <f>'CO2'!R3+25*'CH4'!R3/1000+298*N2O!R3/1000+'HFCs - AR4'!R3+'PFCs - AR4'!R3+'SF6 - AR4'!R3</f>
        <v>20578.951325036927</v>
      </c>
      <c r="S3" s="5">
        <f>'CO2'!S3+25*'CH4'!S3/1000+298*N2O!S3/1000+'HFCs - AR4'!S3+'PFCs - AR4'!S3+'SF6 - AR4'!S3</f>
        <v>28412.627612038235</v>
      </c>
      <c r="T3" s="5">
        <f>'CO2'!T3+25*'CH4'!T3/1000+298*N2O!T3/1000+'HFCs - AR4'!T3+'PFCs - AR4'!T3+'SF6 - AR4'!T3</f>
        <v>23723.062087771297</v>
      </c>
      <c r="U3" s="5">
        <f>'CO2'!U3+25*'CH4'!U3/1000+298*N2O!U3/1000+'HFCs - AR4'!U3+'PFCs - AR4'!U3+'SF6 - AR4'!U3</f>
        <v>21706.741138503137</v>
      </c>
      <c r="V3" s="5">
        <f>'CO2'!V3+25*'CH4'!V3/1000+298*N2O!V3/1000+'HFCs - AR4'!V3+'PFCs - AR4'!V3+'SF6 - AR4'!V3</f>
        <v>21692.551539937682</v>
      </c>
      <c r="W3" s="5">
        <f>'CO2'!W3+25*'CH4'!W3/1000+298*N2O!W3/1000+'HFCs - AR4'!W3+'PFCs - AR4'!W3+'SF6 - AR4'!W3</f>
        <v>21659.097125283402</v>
      </c>
      <c r="X3" s="5">
        <f>'CO2'!X3+25*'CH4'!X3/1000+298*N2O!X3/1000+'HFCs - AR4'!X3+'PFCs - AR4'!X3+'SF6 - AR4'!X3</f>
        <v>17728.390225161194</v>
      </c>
      <c r="Y3" s="5">
        <f>'CO2'!Y3+25*'CH4'!Y3/1000+298*N2O!Y3/1000+'HFCs - AR4'!Y3+'PFCs - AR4'!Y3+'SF6 - AR4'!Y3</f>
        <v>14463.177832721765</v>
      </c>
      <c r="Z3" s="5">
        <f>'CO2'!Z3+25*'CH4'!Z3/1000+298*N2O!Z3/1000+'HFCs - AR4'!Z3+'PFCs - AR4'!Z3+'SF6 - AR4'!Z3</f>
        <v>16740.243488856318</v>
      </c>
      <c r="AA3" s="5">
        <f>'CO2'!AA3+25*'CH4'!AA3/1000+298*N2O!AA3/1000+'HFCs - AR4'!AA3+'PFCs - AR4'!AA3+'SF6 - AR4'!AA3</f>
        <v>13258.62031392813</v>
      </c>
      <c r="AB3" s="5">
        <f>'CO2'!AB3+25*'CH4'!AB3/1000+298*N2O!AB3/1000+'HFCs - AR4'!AB3+'PFCs - AR4'!AB3+'SF6 - AR4'!AB3</f>
        <v>10456.38501966794</v>
      </c>
      <c r="AC3" s="5">
        <f>'CO2'!AC3+25*'CH4'!AC3/1000+298*N2O!AC3/1000+'HFCs - AR4'!AC3+'PFCs - AR4'!AC3+'SF6 - AR4'!AC3</f>
        <v>11846.909584213085</v>
      </c>
      <c r="AD3" s="5">
        <f>'CO2'!AD3+25*'CH4'!AD3/1000+298*N2O!AD3/1000+'HFCs - AR4'!AD3+'PFCs - AR4'!AD3+'SF6 - AR4'!AD3</f>
        <v>9252.6439820110281</v>
      </c>
      <c r="AE3" s="5">
        <f>'CO2'!AE3+25*'CH4'!AE3/1000+298*N2O!AE3/1000+'HFCs - AR4'!AE3+'PFCs - AR4'!AE3+'SF6 - AR4'!AE3</f>
        <v>9296.2412557849948</v>
      </c>
      <c r="AF3" s="5">
        <f>'CO2'!AF3+25*'CH4'!AF3/1000+298*N2O!AF3/1000+'HFCs - AR4'!AF3+'PFCs - AR4'!AF3+'SF6 - AR4'!AF3</f>
        <v>6474.3293272306364</v>
      </c>
      <c r="AG3" s="5">
        <f>'CO2'!AG3+25*'CH4'!AG3/1000+298*N2O!AG3/1000+'HFCs - AR4'!AG3+'PFCs - AR4'!AG3+'SF6 - AR4'!AG3</f>
        <v>4198.4740584469146</v>
      </c>
      <c r="AH3" s="5">
        <f>'CO2'!AH3+25*'CH4'!AH3/1000+298*N2O!AH3/1000+'HFCs - AR4'!AH3+'PFCs - AR4'!AH3+'SF6 - AR4'!AH3</f>
        <v>4237.5897511064295</v>
      </c>
      <c r="AI3" s="5">
        <f>'CO2'!AI3+25*'CH4'!AI3/1000+298*N2O!AI3/1000+'HFCs - AR4'!AI3+'PFCs - AR4'!AI3+'SF6 - AR4'!AI3</f>
        <v>3746.3252532689353</v>
      </c>
      <c r="AJ3" s="5">
        <f>'CO2'!AJ3+25*'CH4'!AJ3/1000+298*N2O!AJ3/1000+'HFCs - AR4'!AJ3+'PFCs - AR4'!AJ3+'SF6 - AR4'!AJ3</f>
        <v>2915.0582224516552</v>
      </c>
      <c r="AK3" s="5">
        <f>'CO2'!AK3+25*'CH4'!AK3/1000+298*N2O!AK3/1000+'HFCs - AR4'!AK3+'PFCs - AR4'!AK3+'SF6 - AR4'!AK3</f>
        <v>2622.962745219887</v>
      </c>
      <c r="AL3" s="5">
        <f>'CO2'!AL3+25*'CH4'!AL3/1000+298*N2O!AL3/1000+'HFCs - AR4'!AL3+'PFCs - AR4'!AL3+'SF6 - AR4'!AL3</f>
        <v>2325.7286332739477</v>
      </c>
      <c r="AM3" s="5">
        <f>'CO2'!AM3+25*'CH4'!AM3/1000+298*N2O!AM3/1000+'HFCs - AR4'!AM3+'PFCs - AR4'!AM3+'SF6 - AR4'!AM3</f>
        <v>2091.6928102971328</v>
      </c>
      <c r="AN3" s="5">
        <f>'CO2'!AN3+25*'CH4'!AN3/1000+298*N2O!AN3/1000+'HFCs - AR4'!AN3+'PFCs - AR4'!AN3+'SF6 - AR4'!AN3</f>
        <v>1792.2684053746752</v>
      </c>
      <c r="AO3" s="5">
        <f>'CO2'!AO3+25*'CH4'!AO3/1000+298*N2O!AO3/1000+'HFCs - AR4'!AO3+'PFCs - AR4'!AO3+'SF6 - AR4'!AO3</f>
        <v>1475.7126344275778</v>
      </c>
      <c r="AP3" s="5">
        <f>'CO2'!AP3+25*'CH4'!AP3/1000+298*N2O!AP3/1000+'HFCs - AR4'!AP3+'PFCs - AR4'!AP3+'SF6 - AR4'!AP3</f>
        <v>1011.9234988938709</v>
      </c>
      <c r="AQ3" s="5">
        <f>'CO2'!AQ3+25*'CH4'!AQ3/1000+298*N2O!AQ3/1000+'HFCs - AR4'!AQ3+'PFCs - AR4'!AQ3+'SF6 - AR4'!AQ3</f>
        <v>871.50518552066501</v>
      </c>
      <c r="AR3" s="5">
        <f>'CO2'!AR3+25*'CH4'!AR3/1000+298*N2O!AR3/1000+'HFCs - AR4'!AR3+'PFCs - AR4'!AR3+'SF6 - AR4'!AR3</f>
        <v>880.83720845898472</v>
      </c>
      <c r="AS3" s="5">
        <f>'CO2'!AS3+25*'CH4'!AS3/1000+298*N2O!AS3/1000+'HFCs - AR4'!AS3+'PFCs - AR4'!AS3+'SF6 - AR4'!AS3</f>
        <v>839.64688551127585</v>
      </c>
      <c r="AT3" s="5">
        <f>'CO2'!AT3+25*'CH4'!AT3/1000+298*N2O!AT3/1000+'HFCs - AR4'!AT3+'PFCs - AR4'!AT3+'SF6 - AR4'!AT3</f>
        <v>744.99600963579746</v>
      </c>
      <c r="AU3" s="5">
        <f>'CO2'!AU3+25*'CH4'!AU3/1000+298*N2O!AU3/1000+'HFCs - AR4'!AU3+'PFCs - AR4'!AU3+'SF6 - AR4'!AU3</f>
        <v>724.95871704622516</v>
      </c>
      <c r="AV3" s="5">
        <f>'CO2'!AV3+25*'CH4'!AV3/1000+298*N2O!AV3/1000+'HFCs - AR4'!AV3+'PFCs - AR4'!AV3+'SF6 - AR4'!AV3</f>
        <v>699.91167326009167</v>
      </c>
      <c r="AW3" s="5">
        <f>'CO2'!AW3+25*'CH4'!AW3/1000+298*N2O!AW3/1000+'HFCs - AR4'!AW3+'PFCs - AR4'!AW3+'SF6 - AR4'!AW3</f>
        <v>682.72109800726014</v>
      </c>
      <c r="AX3" s="5">
        <f>'CO2'!AX3+25*'CH4'!AX3/1000+298*N2O!AX3/1000+'HFCs - AR4'!AX3+'PFCs - AR4'!AX3+'SF6 - AR4'!AX3</f>
        <v>672.82683302248938</v>
      </c>
      <c r="AY3" s="5">
        <f>'CO2'!AY3+25*'CH4'!AY3/1000+298*N2O!AY3/1000+'HFCs - AR4'!AY3+'PFCs - AR4'!AY3+'SF6 - AR4'!AY3</f>
        <v>657.21090200274614</v>
      </c>
      <c r="AZ3" s="5">
        <f>'CO2'!AZ3+25*'CH4'!AZ3/1000+298*N2O!AZ3/1000+'HFCs - AR4'!AZ3+'PFCs - AR4'!AZ3+'SF6 - AR4'!AZ3</f>
        <v>582.80623520297343</v>
      </c>
      <c r="BA3" s="5">
        <f>'CO2'!BA3+25*'CH4'!BA3/1000+298*N2O!BA3/1000+'HFCs - AR4'!BA3+'PFCs - AR4'!BA3+'SF6 - AR4'!BA3</f>
        <v>583.32677797290467</v>
      </c>
    </row>
    <row r="4" spans="1:53" x14ac:dyDescent="0.2">
      <c r="A4" s="3" t="s">
        <v>3</v>
      </c>
      <c r="B4" s="4" t="s">
        <v>4</v>
      </c>
      <c r="C4" s="5">
        <f>'CO2'!C4+25*'CH4'!C4/1000+298*N2O!C4/1000+'HFCs - AR4'!C4+'PFCs - AR4'!C4+'SF6 - AR4'!C4</f>
        <v>909.27152556752003</v>
      </c>
      <c r="D4" s="5">
        <f>'CO2'!D4+25*'CH4'!D4/1000+298*N2O!D4/1000+'HFCs - AR4'!D4+'PFCs - AR4'!D4+'SF6 - AR4'!D4</f>
        <v>994.81266987300194</v>
      </c>
      <c r="E4" s="5">
        <f>'CO2'!E4+25*'CH4'!E4/1000+298*N2O!E4/1000+'HFCs - AR4'!E4+'PFCs - AR4'!E4+'SF6 - AR4'!E4</f>
        <v>1136.5036610401758</v>
      </c>
      <c r="F4" s="5">
        <f>'CO2'!F4+25*'CH4'!F4/1000+298*N2O!F4/1000+'HFCs - AR4'!F4+'PFCs - AR4'!F4+'SF6 - AR4'!F4</f>
        <v>1160.9840145913604</v>
      </c>
      <c r="G4" s="5">
        <f>'CO2'!G4+25*'CH4'!G4/1000+298*N2O!G4/1000+'HFCs - AR4'!G4+'PFCs - AR4'!G4+'SF6 - AR4'!G4</f>
        <v>1212.0327557190199</v>
      </c>
      <c r="H4" s="5">
        <f>'CO2'!H4+25*'CH4'!H4/1000+298*N2O!H4/1000+'HFCs - AR4'!H4+'PFCs - AR4'!H4+'SF6 - AR4'!H4</f>
        <v>1390.331324847426</v>
      </c>
      <c r="I4" s="5">
        <f>'CO2'!I4+25*'CH4'!I4/1000+298*N2O!I4/1000+'HFCs - AR4'!I4+'PFCs - AR4'!I4+'SF6 - AR4'!I4</f>
        <v>1413.7659368492639</v>
      </c>
      <c r="J4" s="5">
        <f>'CO2'!J4+25*'CH4'!J4/1000+298*N2O!J4/1000+'HFCs - AR4'!J4+'PFCs - AR4'!J4+'SF6 - AR4'!J4</f>
        <v>1106.5400374994251</v>
      </c>
      <c r="K4" s="5">
        <f>'CO2'!K4+25*'CH4'!K4/1000+298*N2O!K4/1000+'HFCs - AR4'!K4+'PFCs - AR4'!K4+'SF6 - AR4'!K4</f>
        <v>965.09322954129993</v>
      </c>
      <c r="L4" s="5">
        <f>'CO2'!L4+25*'CH4'!L4/1000+298*N2O!L4/1000+'HFCs - AR4'!L4+'PFCs - AR4'!L4+'SF6 - AR4'!L4</f>
        <v>994.17283993754006</v>
      </c>
      <c r="M4" s="5">
        <f>'CO2'!M4+25*'CH4'!M4/1000+298*N2O!M4/1000+'HFCs - AR4'!M4+'PFCs - AR4'!M4+'SF6 - AR4'!M4</f>
        <v>1002.7607733063001</v>
      </c>
      <c r="N4" s="5">
        <f>'CO2'!N4+25*'CH4'!N4/1000+298*N2O!N4/1000+'HFCs - AR4'!N4+'PFCs - AR4'!N4+'SF6 - AR4'!N4</f>
        <v>1023.5850948705</v>
      </c>
      <c r="O4" s="5">
        <f>'CO2'!O4+25*'CH4'!O4/1000+298*N2O!O4/1000+'HFCs - AR4'!O4+'PFCs - AR4'!O4+'SF6 - AR4'!O4</f>
        <v>984.98928011269993</v>
      </c>
      <c r="P4" s="5">
        <f>'CO2'!P4+25*'CH4'!P4/1000+298*N2O!P4/1000+'HFCs - AR4'!P4+'PFCs - AR4'!P4+'SF6 - AR4'!P4</f>
        <v>1027.5231989674623</v>
      </c>
      <c r="Q4" s="5">
        <f>'CO2'!Q4+25*'CH4'!Q4/1000+298*N2O!Q4/1000+'HFCs - AR4'!Q4+'PFCs - AR4'!Q4+'SF6 - AR4'!Q4</f>
        <v>1002.4361649017777</v>
      </c>
      <c r="R4" s="5">
        <f>'CO2'!R4+25*'CH4'!R4/1000+298*N2O!R4/1000+'HFCs - AR4'!R4+'PFCs - AR4'!R4+'SF6 - AR4'!R4</f>
        <v>940.27560769558488</v>
      </c>
      <c r="S4" s="5">
        <f>'CO2'!S4+25*'CH4'!S4/1000+298*N2O!S4/1000+'HFCs - AR4'!S4+'PFCs - AR4'!S4+'SF6 - AR4'!S4</f>
        <v>982.8865885976212</v>
      </c>
      <c r="T4" s="5">
        <f>'CO2'!T4+25*'CH4'!T4/1000+298*N2O!T4/1000+'HFCs - AR4'!T4+'PFCs - AR4'!T4+'SF6 - AR4'!T4</f>
        <v>995.00112780772406</v>
      </c>
      <c r="U4" s="5">
        <f>'CO2'!U4+25*'CH4'!U4/1000+298*N2O!U4/1000+'HFCs - AR4'!U4+'PFCs - AR4'!U4+'SF6 - AR4'!U4</f>
        <v>886.0430956916216</v>
      </c>
      <c r="V4" s="5">
        <f>'CO2'!V4+25*'CH4'!V4/1000+298*N2O!V4/1000+'HFCs - AR4'!V4+'PFCs - AR4'!V4+'SF6 - AR4'!V4</f>
        <v>908.94638668375808</v>
      </c>
      <c r="W4" s="5">
        <f>'CO2'!W4+25*'CH4'!W4/1000+298*N2O!W4/1000+'HFCs - AR4'!W4+'PFCs - AR4'!W4+'SF6 - AR4'!W4</f>
        <v>855.14438687093639</v>
      </c>
      <c r="X4" s="5">
        <f>'CO2'!X4+25*'CH4'!X4/1000+298*N2O!X4/1000+'HFCs - AR4'!X4+'PFCs - AR4'!X4+'SF6 - AR4'!X4</f>
        <v>836.56819460681106</v>
      </c>
      <c r="Y4" s="5">
        <f>'CO2'!Y4+25*'CH4'!Y4/1000+298*N2O!Y4/1000+'HFCs - AR4'!Y4+'PFCs - AR4'!Y4+'SF6 - AR4'!Y4</f>
        <v>927.94720798377909</v>
      </c>
      <c r="Z4" s="5">
        <f>'CO2'!Z4+25*'CH4'!Z4/1000+298*N2O!Z4/1000+'HFCs - AR4'!Z4+'PFCs - AR4'!Z4+'SF6 - AR4'!Z4</f>
        <v>912.14293610777702</v>
      </c>
      <c r="AA4" s="5">
        <f>'CO2'!AA4+25*'CH4'!AA4/1000+298*N2O!AA4/1000+'HFCs - AR4'!AA4+'PFCs - AR4'!AA4+'SF6 - AR4'!AA4</f>
        <v>921.85359498670425</v>
      </c>
      <c r="AB4" s="5">
        <f>'CO2'!AB4+25*'CH4'!AB4/1000+298*N2O!AB4/1000+'HFCs - AR4'!AB4+'PFCs - AR4'!AB4+'SF6 - AR4'!AB4</f>
        <v>979.72328430553478</v>
      </c>
      <c r="AC4" s="5">
        <f>'CO2'!AC4+25*'CH4'!AC4/1000+298*N2O!AC4/1000+'HFCs - AR4'!AC4+'PFCs - AR4'!AC4+'SF6 - AR4'!AC4</f>
        <v>869.04773810488894</v>
      </c>
      <c r="AD4" s="5">
        <f>'CO2'!AD4+25*'CH4'!AD4/1000+298*N2O!AD4/1000+'HFCs - AR4'!AD4+'PFCs - AR4'!AD4+'SF6 - AR4'!AD4</f>
        <v>933.10531688027288</v>
      </c>
      <c r="AE4" s="5">
        <f>'CO2'!AE4+25*'CH4'!AE4/1000+298*N2O!AE4/1000+'HFCs - AR4'!AE4+'PFCs - AR4'!AE4+'SF6 - AR4'!AE4</f>
        <v>893.06643944310008</v>
      </c>
      <c r="AF4" s="5">
        <f>'CO2'!AF4+25*'CH4'!AF4/1000+298*N2O!AF4/1000+'HFCs - AR4'!AF4+'PFCs - AR4'!AF4+'SF6 - AR4'!AF4</f>
        <v>959.21283497536103</v>
      </c>
      <c r="AG4" s="5">
        <f>'CO2'!AG4+25*'CH4'!AG4/1000+298*N2O!AG4/1000+'HFCs - AR4'!AG4+'PFCs - AR4'!AG4+'SF6 - AR4'!AG4</f>
        <v>894.42302597214677</v>
      </c>
      <c r="AH4" s="5">
        <f>'CO2'!AH4+25*'CH4'!AH4/1000+298*N2O!AH4/1000+'HFCs - AR4'!AH4+'PFCs - AR4'!AH4+'SF6 - AR4'!AH4</f>
        <v>894.42302597214677</v>
      </c>
      <c r="AI4" s="5">
        <f>'CO2'!AI4+25*'CH4'!AI4/1000+298*N2O!AI4/1000+'HFCs - AR4'!AI4+'PFCs - AR4'!AI4+'SF6 - AR4'!AI4</f>
        <v>894.42302597214677</v>
      </c>
      <c r="AJ4" s="5">
        <f>'CO2'!AJ4+25*'CH4'!AJ4/1000+298*N2O!AJ4/1000+'HFCs - AR4'!AJ4+'PFCs - AR4'!AJ4+'SF6 - AR4'!AJ4</f>
        <v>894.42302597214677</v>
      </c>
      <c r="AK4" s="5">
        <f>'CO2'!AK4+25*'CH4'!AK4/1000+298*N2O!AK4/1000+'HFCs - AR4'!AK4+'PFCs - AR4'!AK4+'SF6 - AR4'!AK4</f>
        <v>894.82566820773252</v>
      </c>
      <c r="AL4" s="5">
        <f>'CO2'!AL4+25*'CH4'!AL4/1000+298*N2O!AL4/1000+'HFCs - AR4'!AL4+'PFCs - AR4'!AL4+'SF6 - AR4'!AL4</f>
        <v>894.82566820773252</v>
      </c>
      <c r="AM4" s="5">
        <f>'CO2'!AM4+25*'CH4'!AM4/1000+298*N2O!AM4/1000+'HFCs - AR4'!AM4+'PFCs - AR4'!AM4+'SF6 - AR4'!AM4</f>
        <v>894.82566820773252</v>
      </c>
      <c r="AN4" s="5">
        <f>'CO2'!AN4+25*'CH4'!AN4/1000+298*N2O!AN4/1000+'HFCs - AR4'!AN4+'PFCs - AR4'!AN4+'SF6 - AR4'!AN4</f>
        <v>894.82566820773252</v>
      </c>
      <c r="AO4" s="5">
        <f>'CO2'!AO4+25*'CH4'!AO4/1000+298*N2O!AO4/1000+'HFCs - AR4'!AO4+'PFCs - AR4'!AO4+'SF6 - AR4'!AO4</f>
        <v>894.82566820773252</v>
      </c>
      <c r="AP4" s="5">
        <f>'CO2'!AP4+25*'CH4'!AP4/1000+298*N2O!AP4/1000+'HFCs - AR4'!AP4+'PFCs - AR4'!AP4+'SF6 - AR4'!AP4</f>
        <v>894.82566820773252</v>
      </c>
      <c r="AQ4" s="5">
        <f>'CO2'!AQ4+25*'CH4'!AQ4/1000+298*N2O!AQ4/1000+'HFCs - AR4'!AQ4+'PFCs - AR4'!AQ4+'SF6 - AR4'!AQ4</f>
        <v>894.82566820773252</v>
      </c>
      <c r="AR4" s="5">
        <f>'CO2'!AR4+25*'CH4'!AR4/1000+298*N2O!AR4/1000+'HFCs - AR4'!AR4+'PFCs - AR4'!AR4+'SF6 - AR4'!AR4</f>
        <v>894.82566820773252</v>
      </c>
      <c r="AS4" s="5">
        <f>'CO2'!AS4+25*'CH4'!AS4/1000+298*N2O!AS4/1000+'HFCs - AR4'!AS4+'PFCs - AR4'!AS4+'SF6 - AR4'!AS4</f>
        <v>894.82566820773252</v>
      </c>
      <c r="AT4" s="5">
        <f>'CO2'!AT4+25*'CH4'!AT4/1000+298*N2O!AT4/1000+'HFCs - AR4'!AT4+'PFCs - AR4'!AT4+'SF6 - AR4'!AT4</f>
        <v>894.82566820773252</v>
      </c>
      <c r="AU4" s="5">
        <f>'CO2'!AU4+25*'CH4'!AU4/1000+298*N2O!AU4/1000+'HFCs - AR4'!AU4+'PFCs - AR4'!AU4+'SF6 - AR4'!AU4</f>
        <v>894.82566820773252</v>
      </c>
      <c r="AV4" s="5">
        <f>'CO2'!AV4+25*'CH4'!AV4/1000+298*N2O!AV4/1000+'HFCs - AR4'!AV4+'PFCs - AR4'!AV4+'SF6 - AR4'!AV4</f>
        <v>894.82566820773252</v>
      </c>
      <c r="AW4" s="5">
        <f>'CO2'!AW4+25*'CH4'!AW4/1000+298*N2O!AW4/1000+'HFCs - AR4'!AW4+'PFCs - AR4'!AW4+'SF6 - AR4'!AW4</f>
        <v>894.82566820773252</v>
      </c>
      <c r="AX4" s="5">
        <f>'CO2'!AX4+25*'CH4'!AX4/1000+298*N2O!AX4/1000+'HFCs - AR4'!AX4+'PFCs - AR4'!AX4+'SF6 - AR4'!AX4</f>
        <v>894.82566820773252</v>
      </c>
      <c r="AY4" s="5">
        <f>'CO2'!AY4+25*'CH4'!AY4/1000+298*N2O!AY4/1000+'HFCs - AR4'!AY4+'PFCs - AR4'!AY4+'SF6 - AR4'!AY4</f>
        <v>894.82566820773252</v>
      </c>
      <c r="AZ4" s="5">
        <f>'CO2'!AZ4+25*'CH4'!AZ4/1000+298*N2O!AZ4/1000+'HFCs - AR4'!AZ4+'PFCs - AR4'!AZ4+'SF6 - AR4'!AZ4</f>
        <v>894.82566820773252</v>
      </c>
      <c r="BA4" s="5">
        <f>'CO2'!BA4+25*'CH4'!BA4/1000+298*N2O!BA4/1000+'HFCs - AR4'!BA4+'PFCs - AR4'!BA4+'SF6 - AR4'!BA4</f>
        <v>894.82566820773252</v>
      </c>
    </row>
    <row r="5" spans="1:53" x14ac:dyDescent="0.2">
      <c r="A5" s="3" t="s">
        <v>5</v>
      </c>
      <c r="B5" s="4" t="s">
        <v>6</v>
      </c>
      <c r="C5" s="5">
        <f>'CO2'!C5+25*'CH4'!C5/1000+298*N2O!C5/1000+'HFCs - AR4'!C5+'PFCs - AR4'!C5+'SF6 - AR4'!C5</f>
        <v>551.55698288739154</v>
      </c>
      <c r="D5" s="5">
        <f>'CO2'!D5+25*'CH4'!D5/1000+298*N2O!D5/1000+'HFCs - AR4'!D5+'PFCs - AR4'!D5+'SF6 - AR4'!D5</f>
        <v>564.39931566921814</v>
      </c>
      <c r="E5" s="5">
        <f>'CO2'!E5+25*'CH4'!E5/1000+298*N2O!E5/1000+'HFCs - AR4'!E5+'PFCs - AR4'!E5+'SF6 - AR4'!E5</f>
        <v>646.74234590142623</v>
      </c>
      <c r="F5" s="5">
        <f>'CO2'!F5+25*'CH4'!F5/1000+298*N2O!F5/1000+'HFCs - AR4'!F5+'PFCs - AR4'!F5+'SF6 - AR4'!F5</f>
        <v>653.53529022616135</v>
      </c>
      <c r="G5" s="5">
        <f>'CO2'!G5+25*'CH4'!G5/1000+298*N2O!G5/1000+'HFCs - AR4'!G5+'PFCs - AR4'!G5+'SF6 - AR4'!G5</f>
        <v>717.73888147246112</v>
      </c>
      <c r="H5" s="5">
        <f>'CO2'!H5+25*'CH4'!H5/1000+298*N2O!H5/1000+'HFCs - AR4'!H5+'PFCs - AR4'!H5+'SF6 - AR4'!H5</f>
        <v>755.32523796966052</v>
      </c>
      <c r="I5" s="5">
        <f>'CO2'!I5+25*'CH4'!I5/1000+298*N2O!I5/1000+'HFCs - AR4'!I5+'PFCs - AR4'!I5+'SF6 - AR4'!I5</f>
        <v>890.84961701934026</v>
      </c>
      <c r="J5" s="5">
        <f>'CO2'!J5+25*'CH4'!J5/1000+298*N2O!J5/1000+'HFCs - AR4'!J5+'PFCs - AR4'!J5+'SF6 - AR4'!J5</f>
        <v>1160.879249641072</v>
      </c>
      <c r="K5" s="5">
        <f>'CO2'!K5+25*'CH4'!K5/1000+298*N2O!K5/1000+'HFCs - AR4'!K5+'PFCs - AR4'!K5+'SF6 - AR4'!K5</f>
        <v>1287.5468601827695</v>
      </c>
      <c r="L5" s="5">
        <f>'CO2'!L5+25*'CH4'!L5/1000+298*N2O!L5/1000+'HFCs - AR4'!L5+'PFCs - AR4'!L5+'SF6 - AR4'!L5</f>
        <v>1399.5169718932439</v>
      </c>
      <c r="M5" s="5">
        <f>'CO2'!M5+25*'CH4'!M5/1000+298*N2O!M5/1000+'HFCs - AR4'!M5+'PFCs - AR4'!M5+'SF6 - AR4'!M5</f>
        <v>1478.9360818370076</v>
      </c>
      <c r="N5" s="5">
        <f>'CO2'!N5+25*'CH4'!N5/1000+298*N2O!N5/1000+'HFCs - AR4'!N5+'PFCs - AR4'!N5+'SF6 - AR4'!N5</f>
        <v>1443.6888371927123</v>
      </c>
      <c r="O5" s="5">
        <f>'CO2'!O5+25*'CH4'!O5/1000+298*N2O!O5/1000+'HFCs - AR4'!O5+'PFCs - AR4'!O5+'SF6 - AR4'!O5</f>
        <v>1547.4079845662736</v>
      </c>
      <c r="P5" s="5">
        <f>'CO2'!P5+25*'CH4'!P5/1000+298*N2O!P5/1000+'HFCs - AR4'!P5+'PFCs - AR4'!P5+'SF6 - AR4'!P5</f>
        <v>1545.9535181840301</v>
      </c>
      <c r="Q5" s="5">
        <f>'CO2'!Q5+25*'CH4'!Q5/1000+298*N2O!Q5/1000+'HFCs - AR4'!Q5+'PFCs - AR4'!Q5+'SF6 - AR4'!Q5</f>
        <v>1594.1655970897245</v>
      </c>
      <c r="R5" s="5">
        <f>'CO2'!R5+25*'CH4'!R5/1000+298*N2O!R5/1000+'HFCs - AR4'!R5+'PFCs - AR4'!R5+'SF6 - AR4'!R5</f>
        <v>1632.1308899901483</v>
      </c>
      <c r="S5" s="5">
        <f>'CO2'!S5+25*'CH4'!S5/1000+298*N2O!S5/1000+'HFCs - AR4'!S5+'PFCs - AR4'!S5+'SF6 - AR4'!S5</f>
        <v>1680.1379511740608</v>
      </c>
      <c r="T5" s="5">
        <f>'CO2'!T5+25*'CH4'!T5/1000+298*N2O!T5/1000+'HFCs - AR4'!T5+'PFCs - AR4'!T5+'SF6 - AR4'!T5</f>
        <v>1661.4631155206123</v>
      </c>
      <c r="U5" s="5">
        <f>'CO2'!U5+25*'CH4'!U5/1000+298*N2O!U5/1000+'HFCs - AR4'!U5+'PFCs - AR4'!U5+'SF6 - AR4'!U5</f>
        <v>1679.0464554459993</v>
      </c>
      <c r="V5" s="5">
        <f>'CO2'!V5+25*'CH4'!V5/1000+298*N2O!V5/1000+'HFCs - AR4'!V5+'PFCs - AR4'!V5+'SF6 - AR4'!V5</f>
        <v>1585.4710224196942</v>
      </c>
      <c r="W5" s="5">
        <f>'CO2'!W5+25*'CH4'!W5/1000+298*N2O!W5/1000+'HFCs - AR4'!W5+'PFCs - AR4'!W5+'SF6 - AR4'!W5</f>
        <v>1562.8130095836284</v>
      </c>
      <c r="X5" s="5">
        <f>'CO2'!X5+25*'CH4'!X5/1000+298*N2O!X5/1000+'HFCs - AR4'!X5+'PFCs - AR4'!X5+'SF6 - AR4'!X5</f>
        <v>1505.8070268507299</v>
      </c>
      <c r="Y5" s="5">
        <f>'CO2'!Y5+25*'CH4'!Y5/1000+298*N2O!Y5/1000+'HFCs - AR4'!Y5+'PFCs - AR4'!Y5+'SF6 - AR4'!Y5</f>
        <v>1500.6024258952129</v>
      </c>
      <c r="Z5" s="5">
        <f>'CO2'!Z5+25*'CH4'!Z5/1000+298*N2O!Z5/1000+'HFCs - AR4'!Z5+'PFCs - AR4'!Z5+'SF6 - AR4'!Z5</f>
        <v>1439.923503165973</v>
      </c>
      <c r="AA5" s="5">
        <f>'CO2'!AA5+25*'CH4'!AA5/1000+298*N2O!AA5/1000+'HFCs - AR4'!AA5+'PFCs - AR4'!AA5+'SF6 - AR4'!AA5</f>
        <v>1373.3834853179537</v>
      </c>
      <c r="AB5" s="5">
        <f>'CO2'!AB5+25*'CH4'!AB5/1000+298*N2O!AB5/1000+'HFCs - AR4'!AB5+'PFCs - AR4'!AB5+'SF6 - AR4'!AB5</f>
        <v>1444.2578308582342</v>
      </c>
      <c r="AC5" s="5">
        <f>'CO2'!AC5+25*'CH4'!AC5/1000+298*N2O!AC5/1000+'HFCs - AR4'!AC5+'PFCs - AR4'!AC5+'SF6 - AR4'!AC5</f>
        <v>1336.48782376346</v>
      </c>
      <c r="AD5" s="5">
        <f>'CO2'!AD5+25*'CH4'!AD5/1000+298*N2O!AD5/1000+'HFCs - AR4'!AD5+'PFCs - AR4'!AD5+'SF6 - AR4'!AD5</f>
        <v>1371.8132047709307</v>
      </c>
      <c r="AE5" s="5">
        <f>'CO2'!AE5+25*'CH4'!AE5/1000+298*N2O!AE5/1000+'HFCs - AR4'!AE5+'PFCs - AR4'!AE5+'SF6 - AR4'!AE5</f>
        <v>1267.1400184190529</v>
      </c>
      <c r="AF5" s="5">
        <f>'CO2'!AF5+25*'CH4'!AF5/1000+298*N2O!AF5/1000+'HFCs - AR4'!AF5+'PFCs - AR4'!AF5+'SF6 - AR4'!AF5</f>
        <v>1218.5329084624036</v>
      </c>
      <c r="AG5" s="5">
        <f>'CO2'!AG5+25*'CH4'!AG5/1000+298*N2O!AG5/1000+'HFCs - AR4'!AG5+'PFCs - AR4'!AG5+'SF6 - AR4'!AG5</f>
        <v>1029.2179534064817</v>
      </c>
      <c r="AH5" s="5">
        <f>'CO2'!AH5+25*'CH4'!AH5/1000+298*N2O!AH5/1000+'HFCs - AR4'!AH5+'PFCs - AR4'!AH5+'SF6 - AR4'!AH5</f>
        <v>1061.3247477872287</v>
      </c>
      <c r="AI5" s="5">
        <f>'CO2'!AI5+25*'CH4'!AI5/1000+298*N2O!AI5/1000+'HFCs - AR4'!AI5+'PFCs - AR4'!AI5+'SF6 - AR4'!AI5</f>
        <v>1336.3444815449845</v>
      </c>
      <c r="AJ5" s="5">
        <f>'CO2'!AJ5+25*'CH4'!AJ5/1000+298*N2O!AJ5/1000+'HFCs - AR4'!AJ5+'PFCs - AR4'!AJ5+'SF6 - AR4'!AJ5</f>
        <v>1238.1405259929547</v>
      </c>
      <c r="AK5" s="5">
        <f>'CO2'!AK5+25*'CH4'!AK5/1000+298*N2O!AK5/1000+'HFCs - AR4'!AK5+'PFCs - AR4'!AK5+'SF6 - AR4'!AK5</f>
        <v>1171.4081662324561</v>
      </c>
      <c r="AL5" s="5">
        <f>'CO2'!AL5+25*'CH4'!AL5/1000+298*N2O!AL5/1000+'HFCs - AR4'!AL5+'PFCs - AR4'!AL5+'SF6 - AR4'!AL5</f>
        <v>1093.1577601404788</v>
      </c>
      <c r="AM5" s="5">
        <f>'CO2'!AM5+25*'CH4'!AM5/1000+298*N2O!AM5/1000+'HFCs - AR4'!AM5+'PFCs - AR4'!AM5+'SF6 - AR4'!AM5</f>
        <v>1128.8243338931122</v>
      </c>
      <c r="AN5" s="5">
        <f>'CO2'!AN5+25*'CH4'!AN5/1000+298*N2O!AN5/1000+'HFCs - AR4'!AN5+'PFCs - AR4'!AN5+'SF6 - AR4'!AN5</f>
        <v>1149.6703234087624</v>
      </c>
      <c r="AO5" s="5">
        <f>'CO2'!AO5+25*'CH4'!AO5/1000+298*N2O!AO5/1000+'HFCs - AR4'!AO5+'PFCs - AR4'!AO5+'SF6 - AR4'!AO5</f>
        <v>1186.6674517357844</v>
      </c>
      <c r="AP5" s="5">
        <f>'CO2'!AP5+25*'CH4'!AP5/1000+298*N2O!AP5/1000+'HFCs - AR4'!AP5+'PFCs - AR4'!AP5+'SF6 - AR4'!AP5</f>
        <v>1184.2467023676777</v>
      </c>
      <c r="AQ5" s="5">
        <f>'CO2'!AQ5+25*'CH4'!AQ5/1000+298*N2O!AQ5/1000+'HFCs - AR4'!AQ5+'PFCs - AR4'!AQ5+'SF6 - AR4'!AQ5</f>
        <v>1185.4599101717324</v>
      </c>
      <c r="AR5" s="5">
        <f>'CO2'!AR5+25*'CH4'!AR5/1000+298*N2O!AR5/1000+'HFCs - AR4'!AR5+'PFCs - AR4'!AR5+'SF6 - AR4'!AR5</f>
        <v>1159.6583704265367</v>
      </c>
      <c r="AS5" s="5">
        <f>'CO2'!AS5+25*'CH4'!AS5/1000+298*N2O!AS5/1000+'HFCs - AR4'!AS5+'PFCs - AR4'!AS5+'SF6 - AR4'!AS5</f>
        <v>1156.7420891727838</v>
      </c>
      <c r="AT5" s="5">
        <f>'CO2'!AT5+25*'CH4'!AT5/1000+298*N2O!AT5/1000+'HFCs - AR4'!AT5+'PFCs - AR4'!AT5+'SF6 - AR4'!AT5</f>
        <v>1138.7977963897972</v>
      </c>
      <c r="AU5" s="5">
        <f>'CO2'!AU5+25*'CH4'!AU5/1000+298*N2O!AU5/1000+'HFCs - AR4'!AU5+'PFCs - AR4'!AU5+'SF6 - AR4'!AU5</f>
        <v>1163.9593139072008</v>
      </c>
      <c r="AV5" s="5">
        <f>'CO2'!AV5+25*'CH4'!AV5/1000+298*N2O!AV5/1000+'HFCs - AR4'!AV5+'PFCs - AR4'!AV5+'SF6 - AR4'!AV5</f>
        <v>1149.9240296322157</v>
      </c>
      <c r="AW5" s="5">
        <f>'CO2'!AW5+25*'CH4'!AW5/1000+298*N2O!AW5/1000+'HFCs - AR4'!AW5+'PFCs - AR4'!AW5+'SF6 - AR4'!AW5</f>
        <v>1133.4813140319727</v>
      </c>
      <c r="AX5" s="5">
        <f>'CO2'!AX5+25*'CH4'!AX5/1000+298*N2O!AX5/1000+'HFCs - AR4'!AX5+'PFCs - AR4'!AX5+'SF6 - AR4'!AX5</f>
        <v>1113.4334604438125</v>
      </c>
      <c r="AY5" s="5">
        <f>'CO2'!AY5+25*'CH4'!AY5/1000+298*N2O!AY5/1000+'HFCs - AR4'!AY5+'PFCs - AR4'!AY5+'SF6 - AR4'!AY5</f>
        <v>1091.87646196484</v>
      </c>
      <c r="AZ5" s="5">
        <f>'CO2'!AZ5+25*'CH4'!AZ5/1000+298*N2O!AZ5/1000+'HFCs - AR4'!AZ5+'PFCs - AR4'!AZ5+'SF6 - AR4'!AZ5</f>
        <v>1074.1534183035174</v>
      </c>
      <c r="BA5" s="5">
        <f>'CO2'!BA5+25*'CH4'!BA5/1000+298*N2O!BA5/1000+'HFCs - AR4'!BA5+'PFCs - AR4'!BA5+'SF6 - AR4'!BA5</f>
        <v>1061.7504849728464</v>
      </c>
    </row>
    <row r="6" spans="1:53" s="13" customFormat="1" x14ac:dyDescent="0.2">
      <c r="A6" s="24"/>
      <c r="B6" s="2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</row>
    <row r="7" spans="1:53" x14ac:dyDescent="0.2">
      <c r="A7" s="3" t="s">
        <v>7</v>
      </c>
      <c r="B7" s="8" t="s">
        <v>8</v>
      </c>
      <c r="C7" s="5">
        <f>'CO2'!C7+25*'CH4'!C7/1000+298*N2O!C7/1000+'HFCs - AR4'!C7+'PFCs - AR4'!C7+'SF6 - AR4'!C7</f>
        <v>4789.390247149302</v>
      </c>
      <c r="D7" s="5">
        <f>'CO2'!D7+25*'CH4'!D7/1000+298*N2O!D7/1000+'HFCs - AR4'!D7+'PFCs - AR4'!D7+'SF6 - AR4'!D7</f>
        <v>5231.965170864516</v>
      </c>
      <c r="E7" s="5">
        <f>'CO2'!E7+25*'CH4'!E7/1000+298*N2O!E7/1000+'HFCs - AR4'!E7+'PFCs - AR4'!E7+'SF6 - AR4'!E7</f>
        <v>5097.7037728433761</v>
      </c>
      <c r="F7" s="5">
        <f>'CO2'!F7+25*'CH4'!F7/1000+298*N2O!F7/1000+'HFCs - AR4'!F7+'PFCs - AR4'!F7+'SF6 - AR4'!F7</f>
        <v>5023.9878302803436</v>
      </c>
      <c r="G7" s="5">
        <f>'CO2'!G7+25*'CH4'!G7/1000+298*N2O!G7/1000+'HFCs - AR4'!G7+'PFCs - AR4'!G7+'SF6 - AR4'!G7</f>
        <v>5171.2362684212612</v>
      </c>
      <c r="H7" s="5">
        <f>'CO2'!H7+25*'CH4'!H7/1000+298*N2O!H7/1000+'HFCs - AR4'!H7+'PFCs - AR4'!H7+'SF6 - AR4'!H7</f>
        <v>5298.8391704224032</v>
      </c>
      <c r="I7" s="5">
        <f>'CO2'!I7+25*'CH4'!I7/1000+298*N2O!I7/1000+'HFCs - AR4'!I7+'PFCs - AR4'!I7+'SF6 - AR4'!I7</f>
        <v>5450.7677263351852</v>
      </c>
      <c r="J7" s="5">
        <f>'CO2'!J7+25*'CH4'!J7/1000+298*N2O!J7/1000+'HFCs - AR4'!J7+'PFCs - AR4'!J7+'SF6 - AR4'!J7</f>
        <v>5471.6471657550919</v>
      </c>
      <c r="K7" s="5">
        <f>'CO2'!K7+25*'CH4'!K7/1000+298*N2O!K7/1000+'HFCs - AR4'!K7+'PFCs - AR4'!K7+'SF6 - AR4'!K7</f>
        <v>5439.4388310005925</v>
      </c>
      <c r="L7" s="5">
        <f>'CO2'!L7+25*'CH4'!L7/1000+298*N2O!L7/1000+'HFCs - AR4'!L7+'PFCs - AR4'!L7+'SF6 - AR4'!L7</f>
        <v>5505.6839083113791</v>
      </c>
      <c r="M7" s="5">
        <f>'CO2'!M7+25*'CH4'!M7/1000+298*N2O!M7/1000+'HFCs - AR4'!M7+'PFCs - AR4'!M7+'SF6 - AR4'!M7</f>
        <v>5280.2950602058199</v>
      </c>
      <c r="N7" s="5">
        <f>'CO2'!N7+25*'CH4'!N7/1000+298*N2O!N7/1000+'HFCs - AR4'!N7+'PFCs - AR4'!N7+'SF6 - AR4'!N7</f>
        <v>5363.9217840929714</v>
      </c>
      <c r="O7" s="5">
        <f>'CO2'!O7+25*'CH4'!O7/1000+298*N2O!O7/1000+'HFCs - AR4'!O7+'PFCs - AR4'!O7+'SF6 - AR4'!O7</f>
        <v>5006.68485971069</v>
      </c>
      <c r="P7" s="5">
        <f>'CO2'!P7+25*'CH4'!P7/1000+298*N2O!P7/1000+'HFCs - AR4'!P7+'PFCs - AR4'!P7+'SF6 - AR4'!P7</f>
        <v>4967.3284864474563</v>
      </c>
      <c r="Q7" s="5">
        <f>'CO2'!Q7+25*'CH4'!Q7/1000+298*N2O!Q7/1000+'HFCs - AR4'!Q7+'PFCs - AR4'!Q7+'SF6 - AR4'!Q7</f>
        <v>5036.7659813786549</v>
      </c>
      <c r="R7" s="5">
        <f>'CO2'!R7+25*'CH4'!R7/1000+298*N2O!R7/1000+'HFCs - AR4'!R7+'PFCs - AR4'!R7+'SF6 - AR4'!R7</f>
        <v>4714.5993589141153</v>
      </c>
      <c r="S7" s="5">
        <f>'CO2'!S7+25*'CH4'!S7/1000+298*N2O!S7/1000+'HFCs - AR4'!S7+'PFCs - AR4'!S7+'SF6 - AR4'!S7</f>
        <v>4800.5642892856449</v>
      </c>
      <c r="T7" s="5">
        <f>'CO2'!T7+25*'CH4'!T7/1000+298*N2O!T7/1000+'HFCs - AR4'!T7+'PFCs - AR4'!T7+'SF6 - AR4'!T7</f>
        <v>4491.068298312196</v>
      </c>
      <c r="U7" s="5">
        <f>'CO2'!U7+25*'CH4'!U7/1000+298*N2O!U7/1000+'HFCs - AR4'!U7+'PFCs - AR4'!U7+'SF6 - AR4'!U7</f>
        <v>3951.4925816263699</v>
      </c>
      <c r="V7" s="5">
        <f>'CO2'!V7+25*'CH4'!V7/1000+298*N2O!V7/1000+'HFCs - AR4'!V7+'PFCs - AR4'!V7+'SF6 - AR4'!V7</f>
        <v>3352.6176675588035</v>
      </c>
      <c r="W7" s="5">
        <f>'CO2'!W7+25*'CH4'!W7/1000+298*N2O!W7/1000+'HFCs - AR4'!W7+'PFCs - AR4'!W7+'SF6 - AR4'!W7</f>
        <v>3630.8092608034885</v>
      </c>
      <c r="X7" s="5">
        <f>'CO2'!X7+25*'CH4'!X7/1000+298*N2O!X7/1000+'HFCs - AR4'!X7+'PFCs - AR4'!X7+'SF6 - AR4'!X7</f>
        <v>3608.6686941907251</v>
      </c>
      <c r="Y7" s="5">
        <f>'CO2'!Y7+25*'CH4'!Y7/1000+298*N2O!Y7/1000+'HFCs - AR4'!Y7+'PFCs - AR4'!Y7+'SF6 - AR4'!Y7</f>
        <v>3315.8550799119002</v>
      </c>
      <c r="Z7" s="5">
        <f>'CO2'!Z7+25*'CH4'!Z7/1000+298*N2O!Z7/1000+'HFCs - AR4'!Z7+'PFCs - AR4'!Z7+'SF6 - AR4'!Z7</f>
        <v>3194.2217155314452</v>
      </c>
      <c r="AA7" s="5">
        <f>'CO2'!AA7+25*'CH4'!AA7/1000+298*N2O!AA7/1000+'HFCs - AR4'!AA7+'PFCs - AR4'!AA7+'SF6 - AR4'!AA7</f>
        <v>3233.6051039459317</v>
      </c>
      <c r="AB7" s="5">
        <f>'CO2'!AB7+25*'CH4'!AB7/1000+298*N2O!AB7/1000+'HFCs - AR4'!AB7+'PFCs - AR4'!AB7+'SF6 - AR4'!AB7</f>
        <v>3181.4042190332393</v>
      </c>
      <c r="AC7" s="5">
        <f>'CO2'!AC7+25*'CH4'!AC7/1000+298*N2O!AC7/1000+'HFCs - AR4'!AC7+'PFCs - AR4'!AC7+'SF6 - AR4'!AC7</f>
        <v>3276.3876615403378</v>
      </c>
      <c r="AD7" s="5">
        <f>'CO2'!AD7+25*'CH4'!AD7/1000+298*N2O!AD7/1000+'HFCs - AR4'!AD7+'PFCs - AR4'!AD7+'SF6 - AR4'!AD7</f>
        <v>3402.0935829890527</v>
      </c>
      <c r="AE7" s="5">
        <f>'CO2'!AE7+25*'CH4'!AE7/1000+298*N2O!AE7/1000+'HFCs - AR4'!AE7+'PFCs - AR4'!AE7+'SF6 - AR4'!AE7</f>
        <v>3358.17923638719</v>
      </c>
      <c r="AF7" s="5">
        <f>'CO2'!AF7+25*'CH4'!AF7/1000+298*N2O!AF7/1000+'HFCs - AR4'!AF7+'PFCs - AR4'!AF7+'SF6 - AR4'!AF7</f>
        <v>3132.8956456164306</v>
      </c>
      <c r="AG7" s="5">
        <f>'CO2'!AG7+25*'CH4'!AG7/1000+298*N2O!AG7/1000+'HFCs - AR4'!AG7+'PFCs - AR4'!AG7+'SF6 - AR4'!AG7</f>
        <v>2943.2767990402394</v>
      </c>
      <c r="AH7" s="5">
        <f>'CO2'!AH7+25*'CH4'!AH7/1000+298*N2O!AH7/1000+'HFCs - AR4'!AH7+'PFCs - AR4'!AH7+'SF6 - AR4'!AH7</f>
        <v>2771.8840179487688</v>
      </c>
      <c r="AI7" s="5">
        <f>'CO2'!AI7+25*'CH4'!AI7/1000+298*N2O!AI7/1000+'HFCs - AR4'!AI7+'PFCs - AR4'!AI7+'SF6 - AR4'!AI7</f>
        <v>2610.701050372988</v>
      </c>
      <c r="AJ7" s="5">
        <f>'CO2'!AJ7+25*'CH4'!AJ7/1000+298*N2O!AJ7/1000+'HFCs - AR4'!AJ7+'PFCs - AR4'!AJ7+'SF6 - AR4'!AJ7</f>
        <v>2499.0544092975988</v>
      </c>
      <c r="AK7" s="5">
        <f>'CO2'!AK7+25*'CH4'!AK7/1000+298*N2O!AK7/1000+'HFCs - AR4'!AK7+'PFCs - AR4'!AK7+'SF6 - AR4'!AK7</f>
        <v>2387.8161104836668</v>
      </c>
      <c r="AL7" s="5">
        <f>'CO2'!AL7+25*'CH4'!AL7/1000+298*N2O!AL7/1000+'HFCs - AR4'!AL7+'PFCs - AR4'!AL7+'SF6 - AR4'!AL7</f>
        <v>2293.6628765573214</v>
      </c>
      <c r="AM7" s="5">
        <f>'CO2'!AM7+25*'CH4'!AM7/1000+298*N2O!AM7/1000+'HFCs - AR4'!AM7+'PFCs - AR4'!AM7+'SF6 - AR4'!AM7</f>
        <v>2170.7256413859973</v>
      </c>
      <c r="AN7" s="5">
        <f>'CO2'!AN7+25*'CH4'!AN7/1000+298*N2O!AN7/1000+'HFCs - AR4'!AN7+'PFCs - AR4'!AN7+'SF6 - AR4'!AN7</f>
        <v>2073.7055171935663</v>
      </c>
      <c r="AO7" s="5">
        <f>'CO2'!AO7+25*'CH4'!AO7/1000+298*N2O!AO7/1000+'HFCs - AR4'!AO7+'PFCs - AR4'!AO7+'SF6 - AR4'!AO7</f>
        <v>1971.6272455544683</v>
      </c>
      <c r="AP7" s="5">
        <f>'CO2'!AP7+25*'CH4'!AP7/1000+298*N2O!AP7/1000+'HFCs - AR4'!AP7+'PFCs - AR4'!AP7+'SF6 - AR4'!AP7</f>
        <v>1860.3735741865594</v>
      </c>
      <c r="AQ7" s="5">
        <f>'CO2'!AQ7+25*'CH4'!AQ7/1000+298*N2O!AQ7/1000+'HFCs - AR4'!AQ7+'PFCs - AR4'!AQ7+'SF6 - AR4'!AQ7</f>
        <v>1741.0718015310931</v>
      </c>
      <c r="AR7" s="5">
        <f>'CO2'!AR7+25*'CH4'!AR7/1000+298*N2O!AR7/1000+'HFCs - AR4'!AR7+'PFCs - AR4'!AR7+'SF6 - AR4'!AR7</f>
        <v>1693.5912166566598</v>
      </c>
      <c r="AS7" s="5">
        <f>'CO2'!AS7+25*'CH4'!AS7/1000+298*N2O!AS7/1000+'HFCs - AR4'!AS7+'PFCs - AR4'!AS7+'SF6 - AR4'!AS7</f>
        <v>1641.9547030208059</v>
      </c>
      <c r="AT7" s="5">
        <f>'CO2'!AT7+25*'CH4'!AT7/1000+298*N2O!AT7/1000+'HFCs - AR4'!AT7+'PFCs - AR4'!AT7+'SF6 - AR4'!AT7</f>
        <v>1586.5502637986142</v>
      </c>
      <c r="AU7" s="5">
        <f>'CO2'!AU7+25*'CH4'!AU7/1000+298*N2O!AU7/1000+'HFCs - AR4'!AU7+'PFCs - AR4'!AU7+'SF6 - AR4'!AU7</f>
        <v>1547.8048833147097</v>
      </c>
      <c r="AV7" s="5">
        <f>'CO2'!AV7+25*'CH4'!AV7/1000+298*N2O!AV7/1000+'HFCs - AR4'!AV7+'PFCs - AR4'!AV7+'SF6 - AR4'!AV7</f>
        <v>1527.0243796839065</v>
      </c>
      <c r="AW7" s="5">
        <f>'CO2'!AW7+25*'CH4'!AW7/1000+298*N2O!AW7/1000+'HFCs - AR4'!AW7+'PFCs - AR4'!AW7+'SF6 - AR4'!AW7</f>
        <v>1500.6305315598802</v>
      </c>
      <c r="AX7" s="5">
        <f>'CO2'!AX7+25*'CH4'!AX7/1000+298*N2O!AX7/1000+'HFCs - AR4'!AX7+'PFCs - AR4'!AX7+'SF6 - AR4'!AX7</f>
        <v>1479.16715757572</v>
      </c>
      <c r="AY7" s="5">
        <f>'CO2'!AY7+25*'CH4'!AY7/1000+298*N2O!AY7/1000+'HFCs - AR4'!AY7+'PFCs - AR4'!AY7+'SF6 - AR4'!AY7</f>
        <v>1453.9792977581221</v>
      </c>
      <c r="AZ7" s="5">
        <f>'CO2'!AZ7+25*'CH4'!AZ7/1000+298*N2O!AZ7/1000+'HFCs - AR4'!AZ7+'PFCs - AR4'!AZ7+'SF6 - AR4'!AZ7</f>
        <v>1432.1973733821944</v>
      </c>
      <c r="BA7" s="5">
        <f>'CO2'!BA7+25*'CH4'!BA7/1000+298*N2O!BA7/1000+'HFCs - AR4'!BA7+'PFCs - AR4'!BA7+'SF6 - AR4'!BA7</f>
        <v>1420.7811832477983</v>
      </c>
    </row>
    <row r="8" spans="1:53" x14ac:dyDescent="0.2">
      <c r="A8" s="9" t="s">
        <v>178</v>
      </c>
      <c r="B8" s="9" t="s">
        <v>9</v>
      </c>
      <c r="C8" s="5">
        <f>'CO2'!C8+25*'CH4'!C8/1000+298*N2O!C8/1000+'HFCs - AR4'!C8+'PFCs - AR4'!C8+'SF6 - AR4'!C8</f>
        <v>638.12933991838884</v>
      </c>
      <c r="D8" s="5">
        <f>'CO2'!D8+25*'CH4'!D8/1000+298*N2O!D8/1000+'HFCs - AR4'!D8+'PFCs - AR4'!D8+'SF6 - AR4'!D8</f>
        <v>634.25772412344679</v>
      </c>
      <c r="E8" s="5">
        <f>'CO2'!E8+25*'CH4'!E8/1000+298*N2O!E8/1000+'HFCs - AR4'!E8+'PFCs - AR4'!E8+'SF6 - AR4'!E8</f>
        <v>628.41890547849584</v>
      </c>
      <c r="F8" s="5">
        <f>'CO2'!F8+25*'CH4'!F8/1000+298*N2O!F8/1000+'HFCs - AR4'!F8+'PFCs - AR4'!F8+'SF6 - AR4'!F8</f>
        <v>621.58525978396108</v>
      </c>
      <c r="G8" s="5">
        <f>'CO2'!G8+25*'CH4'!G8/1000+298*N2O!G8/1000+'HFCs - AR4'!G8+'PFCs - AR4'!G8+'SF6 - AR4'!G8</f>
        <v>616.41896290232262</v>
      </c>
      <c r="H8" s="5">
        <f>'CO2'!H8+25*'CH4'!H8/1000+298*N2O!H8/1000+'HFCs - AR4'!H8+'PFCs - AR4'!H8+'SF6 - AR4'!H8</f>
        <v>615.74836726694457</v>
      </c>
      <c r="I8" s="5">
        <f>'CO2'!I8+25*'CH4'!I8/1000+298*N2O!I8/1000+'HFCs - AR4'!I8+'PFCs - AR4'!I8+'SF6 - AR4'!I8</f>
        <v>616.54408951480809</v>
      </c>
      <c r="J8" s="5">
        <f>'CO2'!J8+25*'CH4'!J8/1000+298*N2O!J8/1000+'HFCs - AR4'!J8+'PFCs - AR4'!J8+'SF6 - AR4'!J8</f>
        <v>618.51100691465967</v>
      </c>
      <c r="K8" s="5">
        <f>'CO2'!K8+25*'CH4'!K8/1000+298*N2O!K8/1000+'HFCs - AR4'!K8+'PFCs - AR4'!K8+'SF6 - AR4'!K8</f>
        <v>621.91982783364779</v>
      </c>
      <c r="L8" s="5">
        <f>'CO2'!L8+25*'CH4'!L8/1000+298*N2O!L8/1000+'HFCs - AR4'!L8+'PFCs - AR4'!L8+'SF6 - AR4'!L8</f>
        <v>629.28047145579615</v>
      </c>
      <c r="M8" s="5">
        <f>'CO2'!M8+25*'CH4'!M8/1000+298*N2O!M8/1000+'HFCs - AR4'!M8+'PFCs - AR4'!M8+'SF6 - AR4'!M8</f>
        <v>645.67911654320426</v>
      </c>
      <c r="N8" s="5">
        <f>'CO2'!N8+25*'CH4'!N8/1000+298*N2O!N8/1000+'HFCs - AR4'!N8+'PFCs - AR4'!N8+'SF6 - AR4'!N8</f>
        <v>663.94709903698674</v>
      </c>
      <c r="O8" s="5">
        <f>'CO2'!O8+25*'CH4'!O8/1000+298*N2O!O8/1000+'HFCs - AR4'!O8+'PFCs - AR4'!O8+'SF6 - AR4'!O8</f>
        <v>677.5597844082024</v>
      </c>
      <c r="P8" s="5">
        <f>'CO2'!P8+25*'CH4'!P8/1000+298*N2O!P8/1000+'HFCs - AR4'!P8+'PFCs - AR4'!P8+'SF6 - AR4'!P8</f>
        <v>690.72457765773095</v>
      </c>
      <c r="Q8" s="5">
        <f>'CO2'!Q8+25*'CH4'!Q8/1000+298*N2O!Q8/1000+'HFCs - AR4'!Q8+'PFCs - AR4'!Q8+'SF6 - AR4'!Q8</f>
        <v>703.87736732519454</v>
      </c>
      <c r="R8" s="5">
        <f>'CO2'!R8+25*'CH4'!R8/1000+298*N2O!R8/1000+'HFCs - AR4'!R8+'PFCs - AR4'!R8+'SF6 - AR4'!R8</f>
        <v>729.72167132005211</v>
      </c>
      <c r="S8" s="5">
        <f>'CO2'!S8+25*'CH4'!S8/1000+298*N2O!S8/1000+'HFCs - AR4'!S8+'PFCs - AR4'!S8+'SF6 - AR4'!S8</f>
        <v>777.81623344504976</v>
      </c>
      <c r="T8" s="5">
        <f>'CO2'!T8+25*'CH4'!T8/1000+298*N2O!T8/1000+'HFCs - AR4'!T8+'PFCs - AR4'!T8+'SF6 - AR4'!T8</f>
        <v>835.09455715904153</v>
      </c>
      <c r="U8" s="5">
        <f>'CO2'!U8+25*'CH4'!U8/1000+298*N2O!U8/1000+'HFCs - AR4'!U8+'PFCs - AR4'!U8+'SF6 - AR4'!U8</f>
        <v>861.6546253549983</v>
      </c>
      <c r="V8" s="5">
        <f>'CO2'!V8+25*'CH4'!V8/1000+298*N2O!V8/1000+'HFCs - AR4'!V8+'PFCs - AR4'!V8+'SF6 - AR4'!V8</f>
        <v>644.94119907091692</v>
      </c>
      <c r="W8" s="5">
        <f>'CO2'!W8+25*'CH4'!W8/1000+298*N2O!W8/1000+'HFCs - AR4'!W8+'PFCs - AR4'!W8+'SF6 - AR4'!W8</f>
        <v>795.91529497020156</v>
      </c>
      <c r="X8" s="5">
        <f>'CO2'!X8+25*'CH4'!X8/1000+298*N2O!X8/1000+'HFCs - AR4'!X8+'PFCs - AR4'!X8+'SF6 - AR4'!X8</f>
        <v>748.65466362156428</v>
      </c>
      <c r="Y8" s="5">
        <f>'CO2'!Y8+25*'CH4'!Y8/1000+298*N2O!Y8/1000+'HFCs - AR4'!Y8+'PFCs - AR4'!Y8+'SF6 - AR4'!Y8</f>
        <v>714.10040323928604</v>
      </c>
      <c r="Z8" s="5">
        <f>'CO2'!Z8+25*'CH4'!Z8/1000+298*N2O!Z8/1000+'HFCs - AR4'!Z8+'PFCs - AR4'!Z8+'SF6 - AR4'!Z8</f>
        <v>687.2068516877614</v>
      </c>
      <c r="AA8" s="5">
        <f>'CO2'!AA8+25*'CH4'!AA8/1000+298*N2O!AA8/1000+'HFCs - AR4'!AA8+'PFCs - AR4'!AA8+'SF6 - AR4'!AA8</f>
        <v>646.78265252090159</v>
      </c>
      <c r="AB8" s="5">
        <f>'CO2'!AB8+25*'CH4'!AB8/1000+298*N2O!AB8/1000+'HFCs - AR4'!AB8+'PFCs - AR4'!AB8+'SF6 - AR4'!AB8</f>
        <v>645.95781103639365</v>
      </c>
      <c r="AC8" s="5">
        <f>'CO2'!AC8+25*'CH4'!AC8/1000+298*N2O!AC8/1000+'HFCs - AR4'!AC8+'PFCs - AR4'!AC8+'SF6 - AR4'!AC8</f>
        <v>630.76373320411392</v>
      </c>
      <c r="AD8" s="5">
        <f>'CO2'!AD8+25*'CH4'!AD8/1000+298*N2O!AD8/1000+'HFCs - AR4'!AD8+'PFCs - AR4'!AD8+'SF6 - AR4'!AD8</f>
        <v>598.15729204363333</v>
      </c>
      <c r="AE8" s="5">
        <f>'CO2'!AE8+25*'CH4'!AE8/1000+298*N2O!AE8/1000+'HFCs - AR4'!AE8+'PFCs - AR4'!AE8+'SF6 - AR4'!AE8</f>
        <v>614.01403619551127</v>
      </c>
      <c r="AF8" s="5">
        <f>'CO2'!AF8+25*'CH4'!AF8/1000+298*N2O!AF8/1000+'HFCs - AR4'!AF8+'PFCs - AR4'!AF8+'SF6 - AR4'!AF8</f>
        <v>604.8906680879943</v>
      </c>
      <c r="AG8" s="5">
        <f>'CO2'!AG8+25*'CH4'!AG8/1000+298*N2O!AG8/1000+'HFCs - AR4'!AG8+'PFCs - AR4'!AG8+'SF6 - AR4'!AG8</f>
        <v>532.09578510835945</v>
      </c>
      <c r="AH8" s="5">
        <f>'CO2'!AH8+25*'CH4'!AH8/1000+298*N2O!AH8/1000+'HFCs - AR4'!AH8+'PFCs - AR4'!AH8+'SF6 - AR4'!AH8</f>
        <v>518.11002623066281</v>
      </c>
      <c r="AI8" s="5">
        <f>'CO2'!AI8+25*'CH4'!AI8/1000+298*N2O!AI8/1000+'HFCs - AR4'!AI8+'PFCs - AR4'!AI8+'SF6 - AR4'!AI8</f>
        <v>518.49862515933739</v>
      </c>
      <c r="AJ8" s="5">
        <f>'CO2'!AJ8+25*'CH4'!AJ8/1000+298*N2O!AJ8/1000+'HFCs - AR4'!AJ8+'PFCs - AR4'!AJ8+'SF6 - AR4'!AJ8</f>
        <v>519.03663069459708</v>
      </c>
      <c r="AK8" s="5">
        <f>'CO2'!AK8+25*'CH4'!AK8/1000+298*N2O!AK8/1000+'HFCs - AR4'!AK8+'PFCs - AR4'!AK8+'SF6 - AR4'!AK8</f>
        <v>519.64133888526806</v>
      </c>
      <c r="AL8" s="5">
        <f>'CO2'!AL8+25*'CH4'!AL8/1000+298*N2O!AL8/1000+'HFCs - AR4'!AL8+'PFCs - AR4'!AL8+'SF6 - AR4'!AL8</f>
        <v>511.14158425294551</v>
      </c>
      <c r="AM8" s="5">
        <f>'CO2'!AM8+25*'CH4'!AM8/1000+298*N2O!AM8/1000+'HFCs - AR4'!AM8+'PFCs - AR4'!AM8+'SF6 - AR4'!AM8</f>
        <v>502.34937473810135</v>
      </c>
      <c r="AN8" s="5">
        <f>'CO2'!AN8+25*'CH4'!AN8/1000+298*N2O!AN8/1000+'HFCs - AR4'!AN8+'PFCs - AR4'!AN8+'SF6 - AR4'!AN8</f>
        <v>493.4337658022115</v>
      </c>
      <c r="AO8" s="5">
        <f>'CO2'!AO8+25*'CH4'!AO8/1000+298*N2O!AO8/1000+'HFCs - AR4'!AO8+'PFCs - AR4'!AO8+'SF6 - AR4'!AO8</f>
        <v>479.64289404811331</v>
      </c>
      <c r="AP8" s="5">
        <f>'CO2'!AP8+25*'CH4'!AP8/1000+298*N2O!AP8/1000+'HFCs - AR4'!AP8+'PFCs - AR4'!AP8+'SF6 - AR4'!AP8</f>
        <v>470.81370128706061</v>
      </c>
      <c r="AQ8" s="5">
        <f>'CO2'!AQ8+25*'CH4'!AQ8/1000+298*N2O!AQ8/1000+'HFCs - AR4'!AQ8+'PFCs - AR4'!AQ8+'SF6 - AR4'!AQ8</f>
        <v>456.01728033362923</v>
      </c>
      <c r="AR8" s="5">
        <f>'CO2'!AR8+25*'CH4'!AR8/1000+298*N2O!AR8/1000+'HFCs - AR4'!AR8+'PFCs - AR4'!AR8+'SF6 - AR4'!AR8</f>
        <v>455.93285692657503</v>
      </c>
      <c r="AS8" s="5">
        <f>'CO2'!AS8+25*'CH4'!AS8/1000+298*N2O!AS8/1000+'HFCs - AR4'!AS8+'PFCs - AR4'!AS8+'SF6 - AR4'!AS8</f>
        <v>455.73983628846435</v>
      </c>
      <c r="AT8" s="5">
        <f>'CO2'!AT8+25*'CH4'!AT8/1000+298*N2O!AT8/1000+'HFCs - AR4'!AT8+'PFCs - AR4'!AT8+'SF6 - AR4'!AT8</f>
        <v>455.54415275235101</v>
      </c>
      <c r="AU8" s="5">
        <f>'CO2'!AU8+25*'CH4'!AU8/1000+298*N2O!AU8/1000+'HFCs - AR4'!AU8+'PFCs - AR4'!AU8+'SF6 - AR4'!AU8</f>
        <v>455.34614946971232</v>
      </c>
      <c r="AV8" s="5">
        <f>'CO2'!AV8+25*'CH4'!AV8/1000+298*N2O!AV8/1000+'HFCs - AR4'!AV8+'PFCs - AR4'!AV8+'SF6 - AR4'!AV8</f>
        <v>455.14629590222921</v>
      </c>
      <c r="AW8" s="5">
        <f>'CO2'!AW8+25*'CH4'!AW8/1000+298*N2O!AW8/1000+'HFCs - AR4'!AW8+'PFCs - AR4'!AW8+'SF6 - AR4'!AW8</f>
        <v>455.25514542119686</v>
      </c>
      <c r="AX8" s="5">
        <f>'CO2'!AX8+25*'CH4'!AX8/1000+298*N2O!AX8/1000+'HFCs - AR4'!AX8+'PFCs - AR4'!AX8+'SF6 - AR4'!AX8</f>
        <v>455.36314421441682</v>
      </c>
      <c r="AY8" s="5">
        <f>'CO2'!AY8+25*'CH4'!AY8/1000+298*N2O!AY8/1000+'HFCs - AR4'!AY8+'PFCs - AR4'!AY8+'SF6 - AR4'!AY8</f>
        <v>455.46981246859394</v>
      </c>
      <c r="AZ8" s="5">
        <f>'CO2'!AZ8+25*'CH4'!AZ8/1000+298*N2O!AZ8/1000+'HFCs - AR4'!AZ8+'PFCs - AR4'!AZ8+'SF6 - AR4'!AZ8</f>
        <v>455.57585256168977</v>
      </c>
      <c r="BA8" s="5">
        <f>'CO2'!BA8+25*'CH4'!BA8/1000+298*N2O!BA8/1000+'HFCs - AR4'!BA8+'PFCs - AR4'!BA8+'SF6 - AR4'!BA8</f>
        <v>455.68116998030155</v>
      </c>
    </row>
    <row r="9" spans="1:53" s="13" customFormat="1" x14ac:dyDescent="0.2">
      <c r="A9" s="11"/>
      <c r="B9" s="11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</row>
    <row r="10" spans="1:53" x14ac:dyDescent="0.2">
      <c r="A10" s="9" t="s">
        <v>10</v>
      </c>
      <c r="B10" s="9" t="s">
        <v>191</v>
      </c>
      <c r="C10" s="5">
        <f>'CO2'!C10+25*'CH4'!C10/1000+298*N2O!C10/1000+'HFCs - AR4'!C10+'PFCs - AR4'!C10+'SF6 - AR4'!C10</f>
        <v>227.28748241946846</v>
      </c>
      <c r="D10" s="5">
        <f>'CO2'!D10+25*'CH4'!D10/1000+298*N2O!D10/1000+'HFCs - AR4'!D10+'PFCs - AR4'!D10+'SF6 - AR4'!D10</f>
        <v>214.83021757098251</v>
      </c>
      <c r="E10" s="5">
        <f>'CO2'!E10+25*'CH4'!E10/1000+298*N2O!E10/1000+'HFCs - AR4'!E10+'PFCs - AR4'!E10+'SF6 - AR4'!E10</f>
        <v>211.24377653071534</v>
      </c>
      <c r="F10" s="5">
        <f>'CO2'!F10+25*'CH4'!F10/1000+298*N2O!F10/1000+'HFCs - AR4'!F10+'PFCs - AR4'!F10+'SF6 - AR4'!F10</f>
        <v>206.11215807154363</v>
      </c>
      <c r="G10" s="5">
        <f>'CO2'!G10+25*'CH4'!G10/1000+298*N2O!G10/1000+'HFCs - AR4'!G10+'PFCs - AR4'!G10+'SF6 - AR4'!G10</f>
        <v>213.46588100794193</v>
      </c>
      <c r="H10" s="5">
        <f>'CO2'!H10+25*'CH4'!H10/1000+298*N2O!H10/1000+'HFCs - AR4'!H10+'PFCs - AR4'!H10+'SF6 - AR4'!H10</f>
        <v>219.60909571986087</v>
      </c>
      <c r="I10" s="5">
        <f>'CO2'!I10+25*'CH4'!I10/1000+298*N2O!I10/1000+'HFCs - AR4'!I10+'PFCs - AR4'!I10+'SF6 - AR4'!I10</f>
        <v>236.53371515775936</v>
      </c>
      <c r="J10" s="5">
        <f>'CO2'!J10+25*'CH4'!J10/1000+298*N2O!J10/1000+'HFCs - AR4'!J10+'PFCs - AR4'!J10+'SF6 - AR4'!J10</f>
        <v>238.32727414877036</v>
      </c>
      <c r="K10" s="5">
        <f>'CO2'!K10+25*'CH4'!K10/1000+298*N2O!K10/1000+'HFCs - AR4'!K10+'PFCs - AR4'!K10+'SF6 - AR4'!K10</f>
        <v>215.92202296960647</v>
      </c>
      <c r="L10" s="5">
        <f>'CO2'!L10+25*'CH4'!L10/1000+298*N2O!L10/1000+'HFCs - AR4'!L10+'PFCs - AR4'!L10+'SF6 - AR4'!L10</f>
        <v>197.82417373187741</v>
      </c>
      <c r="M10" s="5">
        <f>'CO2'!M10+25*'CH4'!M10/1000+298*N2O!M10/1000+'HFCs - AR4'!M10+'PFCs - AR4'!M10+'SF6 - AR4'!M10</f>
        <v>177.85402540561168</v>
      </c>
      <c r="N10" s="5">
        <f>'CO2'!N10+25*'CH4'!N10/1000+298*N2O!N10/1000+'HFCs - AR4'!N10+'PFCs - AR4'!N10+'SF6 - AR4'!N10</f>
        <v>188.36802749572377</v>
      </c>
      <c r="O10" s="5">
        <f>'CO2'!O10+25*'CH4'!O10/1000+298*N2O!O10/1000+'HFCs - AR4'!O10+'PFCs - AR4'!O10+'SF6 - AR4'!O10</f>
        <v>159.5346886786773</v>
      </c>
      <c r="P10" s="5">
        <f>'CO2'!P10+25*'CH4'!P10/1000+298*N2O!P10/1000+'HFCs - AR4'!P10+'PFCs - AR4'!P10+'SF6 - AR4'!P10</f>
        <v>158.18043120263673</v>
      </c>
      <c r="Q10" s="5">
        <f>'CO2'!Q10+25*'CH4'!Q10/1000+298*N2O!Q10/1000+'HFCs - AR4'!Q10+'PFCs - AR4'!Q10+'SF6 - AR4'!Q10</f>
        <v>142.39946009833031</v>
      </c>
      <c r="R10" s="5">
        <f>'CO2'!R10+25*'CH4'!R10/1000+298*N2O!R10/1000+'HFCs - AR4'!R10+'PFCs - AR4'!R10+'SF6 - AR4'!R10</f>
        <v>152.8133538515907</v>
      </c>
      <c r="S10" s="5">
        <f>'CO2'!S10+25*'CH4'!S10/1000+298*N2O!S10/1000+'HFCs - AR4'!S10+'PFCs - AR4'!S10+'SF6 - AR4'!S10</f>
        <v>162.85095974366195</v>
      </c>
      <c r="T10" s="5">
        <f>'CO2'!T10+25*'CH4'!T10/1000+298*N2O!T10/1000+'HFCs - AR4'!T10+'PFCs - AR4'!T10+'SF6 - AR4'!T10</f>
        <v>184.150425150416</v>
      </c>
      <c r="U10" s="5">
        <f>'CO2'!U10+25*'CH4'!U10/1000+298*N2O!U10/1000+'HFCs - AR4'!U10+'PFCs - AR4'!U10+'SF6 - AR4'!U10</f>
        <v>189.84659999804427</v>
      </c>
      <c r="V10" s="5">
        <f>'CO2'!V10+25*'CH4'!V10/1000+298*N2O!V10/1000+'HFCs - AR4'!V10+'PFCs - AR4'!V10+'SF6 - AR4'!V10</f>
        <v>181.53288410153451</v>
      </c>
      <c r="W10" s="5">
        <f>'CO2'!W10+25*'CH4'!W10/1000+298*N2O!W10/1000+'HFCs - AR4'!W10+'PFCs - AR4'!W10+'SF6 - AR4'!W10</f>
        <v>189.13119528755161</v>
      </c>
      <c r="X10" s="5">
        <f>'CO2'!X10+25*'CH4'!X10/1000+298*N2O!X10/1000+'HFCs - AR4'!X10+'PFCs - AR4'!X10+'SF6 - AR4'!X10</f>
        <v>180.24203691114545</v>
      </c>
      <c r="Y10" s="5">
        <f>'CO2'!Y10+25*'CH4'!Y10/1000+298*N2O!Y10/1000+'HFCs - AR4'!Y10+'PFCs - AR4'!Y10+'SF6 - AR4'!Y10</f>
        <v>157.93571052540975</v>
      </c>
      <c r="Z10" s="5">
        <f>'CO2'!Z10+25*'CH4'!Z10/1000+298*N2O!Z10/1000+'HFCs - AR4'!Z10+'PFCs - AR4'!Z10+'SF6 - AR4'!Z10</f>
        <v>153.69218568942091</v>
      </c>
      <c r="AA10" s="5">
        <f>'CO2'!AA10+25*'CH4'!AA10/1000+298*N2O!AA10/1000+'HFCs - AR4'!AA10+'PFCs - AR4'!AA10+'SF6 - AR4'!AA10</f>
        <v>149.58819131095697</v>
      </c>
      <c r="AB10" s="5">
        <f>'CO2'!AB10+25*'CH4'!AB10/1000+298*N2O!AB10/1000+'HFCs - AR4'!AB10+'PFCs - AR4'!AB10+'SF6 - AR4'!AB10</f>
        <v>140.90601407448696</v>
      </c>
      <c r="AC10" s="5">
        <f>'CO2'!AC10+25*'CH4'!AC10/1000+298*N2O!AC10/1000+'HFCs - AR4'!AC10+'PFCs - AR4'!AC10+'SF6 - AR4'!AC10</f>
        <v>147.18361789951138</v>
      </c>
      <c r="AD10" s="5">
        <f>'CO2'!AD10+25*'CH4'!AD10/1000+298*N2O!AD10/1000+'HFCs - AR4'!AD10+'PFCs - AR4'!AD10+'SF6 - AR4'!AD10</f>
        <v>148.84278668724195</v>
      </c>
      <c r="AE10" s="5">
        <f>'CO2'!AE10+25*'CH4'!AE10/1000+298*N2O!AE10/1000+'HFCs - AR4'!AE10+'PFCs - AR4'!AE10+'SF6 - AR4'!AE10</f>
        <v>149.63148022937744</v>
      </c>
      <c r="AF10" s="5">
        <f>'CO2'!AF10+25*'CH4'!AF10/1000+298*N2O!AF10/1000+'HFCs - AR4'!AF10+'PFCs - AR4'!AF10+'SF6 - AR4'!AF10</f>
        <v>151.64008728742542</v>
      </c>
      <c r="AG10" s="5">
        <f>'CO2'!AG10+25*'CH4'!AG10/1000+298*N2O!AG10/1000+'HFCs - AR4'!AG10+'PFCs - AR4'!AG10+'SF6 - AR4'!AG10</f>
        <v>148.85491404726295</v>
      </c>
      <c r="AH10" s="5">
        <f>'CO2'!AH10+25*'CH4'!AH10/1000+298*N2O!AH10/1000+'HFCs - AR4'!AH10+'PFCs - AR4'!AH10+'SF6 - AR4'!AH10</f>
        <v>150.58380616648901</v>
      </c>
      <c r="AI10" s="5">
        <f>'CO2'!AI10+25*'CH4'!AI10/1000+298*N2O!AI10/1000+'HFCs - AR4'!AI10+'PFCs - AR4'!AI10+'SF6 - AR4'!AI10</f>
        <v>152.16433306646735</v>
      </c>
      <c r="AJ10" s="5">
        <f>'CO2'!AJ10+25*'CH4'!AJ10/1000+298*N2O!AJ10/1000+'HFCs - AR4'!AJ10+'PFCs - AR4'!AJ10+'SF6 - AR4'!AJ10</f>
        <v>153.67757657706909</v>
      </c>
      <c r="AK10" s="5">
        <f>'CO2'!AK10+25*'CH4'!AK10/1000+298*N2O!AK10/1000+'HFCs - AR4'!AK10+'PFCs - AR4'!AK10+'SF6 - AR4'!AK10</f>
        <v>155.17623810610192</v>
      </c>
      <c r="AL10" s="5">
        <f>'CO2'!AL10+25*'CH4'!AL10/1000+298*N2O!AL10/1000+'HFCs - AR4'!AL10+'PFCs - AR4'!AL10+'SF6 - AR4'!AL10</f>
        <v>156.59154395932921</v>
      </c>
      <c r="AM10" s="5">
        <f>'CO2'!AM10+25*'CH4'!AM10/1000+298*N2O!AM10/1000+'HFCs - AR4'!AM10+'PFCs - AR4'!AM10+'SF6 - AR4'!AM10</f>
        <v>158.34182637775157</v>
      </c>
      <c r="AN10" s="5">
        <f>'CO2'!AN10+25*'CH4'!AN10/1000+298*N2O!AN10/1000+'HFCs - AR4'!AN10+'PFCs - AR4'!AN10+'SF6 - AR4'!AN10</f>
        <v>160.15914928525268</v>
      </c>
      <c r="AO10" s="5">
        <f>'CO2'!AO10+25*'CH4'!AO10/1000+298*N2O!AO10/1000+'HFCs - AR4'!AO10+'PFCs - AR4'!AO10+'SF6 - AR4'!AO10</f>
        <v>161.94329232935368</v>
      </c>
      <c r="AP10" s="5">
        <f>'CO2'!AP10+25*'CH4'!AP10/1000+298*N2O!AP10/1000+'HFCs - AR4'!AP10+'PFCs - AR4'!AP10+'SF6 - AR4'!AP10</f>
        <v>163.72479958555397</v>
      </c>
      <c r="AQ10" s="5">
        <f>'CO2'!AQ10+25*'CH4'!AQ10/1000+298*N2O!AQ10/1000+'HFCs - AR4'!AQ10+'PFCs - AR4'!AQ10+'SF6 - AR4'!AQ10</f>
        <v>165.63072407086574</v>
      </c>
      <c r="AR10" s="5">
        <f>'CO2'!AR10+25*'CH4'!AR10/1000+298*N2O!AR10/1000+'HFCs - AR4'!AR10+'PFCs - AR4'!AR10+'SF6 - AR4'!AR10</f>
        <v>166.170380257326</v>
      </c>
      <c r="AS10" s="5">
        <f>'CO2'!AS10+25*'CH4'!AS10/1000+298*N2O!AS10/1000+'HFCs - AR4'!AS10+'PFCs - AR4'!AS10+'SF6 - AR4'!AS10</f>
        <v>166.6850693349169</v>
      </c>
      <c r="AT10" s="5">
        <f>'CO2'!AT10+25*'CH4'!AT10/1000+298*N2O!AT10/1000+'HFCs - AR4'!AT10+'PFCs - AR4'!AT10+'SF6 - AR4'!AT10</f>
        <v>167.17505458599484</v>
      </c>
      <c r="AU10" s="5">
        <f>'CO2'!AU10+25*'CH4'!AU10/1000+298*N2O!AU10/1000+'HFCs - AR4'!AU10+'PFCs - AR4'!AU10+'SF6 - AR4'!AU10</f>
        <v>167.64353432215938</v>
      </c>
      <c r="AV10" s="5">
        <f>'CO2'!AV10+25*'CH4'!AV10/1000+298*N2O!AV10/1000+'HFCs - AR4'!AV10+'PFCs - AR4'!AV10+'SF6 - AR4'!AV10</f>
        <v>168.25459616767719</v>
      </c>
      <c r="AW10" s="5">
        <f>'CO2'!AW10+25*'CH4'!AW10/1000+298*N2O!AW10/1000+'HFCs - AR4'!AW10+'PFCs - AR4'!AW10+'SF6 - AR4'!AW10</f>
        <v>168.70788462023921</v>
      </c>
      <c r="AX10" s="5">
        <f>'CO2'!AX10+25*'CH4'!AX10/1000+298*N2O!AX10/1000+'HFCs - AR4'!AX10+'PFCs - AR4'!AX10+'SF6 - AR4'!AX10</f>
        <v>169.2143623350002</v>
      </c>
      <c r="AY10" s="5">
        <f>'CO2'!AY10+25*'CH4'!AY10/1000+298*N2O!AY10/1000+'HFCs - AR4'!AY10+'PFCs - AR4'!AY10+'SF6 - AR4'!AY10</f>
        <v>169.69187946480073</v>
      </c>
      <c r="AZ10" s="5">
        <f>'CO2'!AZ10+25*'CH4'!AZ10/1000+298*N2O!AZ10/1000+'HFCs - AR4'!AZ10+'PFCs - AR4'!AZ10+'SF6 - AR4'!AZ10</f>
        <v>170.15670586448164</v>
      </c>
      <c r="BA10" s="5">
        <f>'CO2'!BA10+25*'CH4'!BA10/1000+298*N2O!BA10/1000+'HFCs - AR4'!BA10+'PFCs - AR4'!BA10+'SF6 - AR4'!BA10</f>
        <v>170.74245209232814</v>
      </c>
    </row>
    <row r="11" spans="1:53" x14ac:dyDescent="0.2">
      <c r="A11" s="9" t="s">
        <v>136</v>
      </c>
      <c r="B11" s="9" t="s">
        <v>141</v>
      </c>
      <c r="C11" s="5">
        <f>'CO2'!C11+25*'CH4'!C11/1000+298*N2O!C11/1000+'HFCs - AR4'!C11+'PFCs - AR4'!C11+'SF6 - AR4'!C11</f>
        <v>5134.4342176279115</v>
      </c>
      <c r="D11" s="5">
        <f>'CO2'!D11+25*'CH4'!D11/1000+298*N2O!D11/1000+'HFCs - AR4'!D11+'PFCs - AR4'!D11+'SF6 - AR4'!D11</f>
        <v>5486.811391907564</v>
      </c>
      <c r="E11" s="5">
        <f>'CO2'!E11+25*'CH4'!E11/1000+298*N2O!E11/1000+'HFCs - AR4'!E11+'PFCs - AR4'!E11+'SF6 - AR4'!E11</f>
        <v>5740.4549104377875</v>
      </c>
      <c r="F11" s="5">
        <f>'CO2'!F11+25*'CH4'!F11/1000+298*N2O!F11/1000+'HFCs - AR4'!F11+'PFCs - AR4'!F11+'SF6 - AR4'!F11</f>
        <v>5884.3049302652571</v>
      </c>
      <c r="G11" s="5">
        <f>'CO2'!G11+25*'CH4'!G11/1000+298*N2O!G11/1000+'HFCs - AR4'!G11+'PFCs - AR4'!G11+'SF6 - AR4'!G11</f>
        <v>6090.3301856402995</v>
      </c>
      <c r="H11" s="5">
        <f>'CO2'!H11+25*'CH4'!H11/1000+298*N2O!H11/1000+'HFCs - AR4'!H11+'PFCs - AR4'!H11+'SF6 - AR4'!H11</f>
        <v>6146.9474414790466</v>
      </c>
      <c r="I11" s="5">
        <f>'CO2'!I11+25*'CH4'!I11/1000+298*N2O!I11/1000+'HFCs - AR4'!I11+'PFCs - AR4'!I11+'SF6 - AR4'!I11</f>
        <v>6213.0383942039798</v>
      </c>
      <c r="J11" s="5">
        <f>'CO2'!J11+25*'CH4'!J11/1000+298*N2O!J11/1000+'HFCs - AR4'!J11+'PFCs - AR4'!J11+'SF6 - AR4'!J11</f>
        <v>6371.1692199591425</v>
      </c>
      <c r="K11" s="5">
        <f>'CO2'!K11+25*'CH4'!K11/1000+298*N2O!K11/1000+'HFCs - AR4'!K11+'PFCs - AR4'!K11+'SF6 - AR4'!K11</f>
        <v>6485.2711638463279</v>
      </c>
      <c r="L11" s="5">
        <f>'CO2'!L11+25*'CH4'!L11/1000+298*N2O!L11/1000+'HFCs - AR4'!L11+'PFCs - AR4'!L11+'SF6 - AR4'!L11</f>
        <v>6505.1016048524889</v>
      </c>
      <c r="M11" s="5">
        <f>'CO2'!M11+25*'CH4'!M11/1000+298*N2O!M11/1000+'HFCs - AR4'!M11+'PFCs - AR4'!M11+'SF6 - AR4'!M11</f>
        <v>6470.1342547180329</v>
      </c>
      <c r="N11" s="5">
        <f>'CO2'!N11+25*'CH4'!N11/1000+298*N2O!N11/1000+'HFCs - AR4'!N11+'PFCs - AR4'!N11+'SF6 - AR4'!N11</f>
        <v>6372.6352887125331</v>
      </c>
      <c r="O11" s="5">
        <f>'CO2'!O11+25*'CH4'!O11/1000+298*N2O!O11/1000+'HFCs - AR4'!O11+'PFCs - AR4'!O11+'SF6 - AR4'!O11</f>
        <v>6468.8769155813907</v>
      </c>
      <c r="P11" s="5">
        <f>'CO2'!P11+25*'CH4'!P11/1000+298*N2O!P11/1000+'HFCs - AR4'!P11+'PFCs - AR4'!P11+'SF6 - AR4'!P11</f>
        <v>6632.1994684148613</v>
      </c>
      <c r="Q11" s="5">
        <f>'CO2'!Q11+25*'CH4'!Q11/1000+298*N2O!Q11/1000+'HFCs - AR4'!Q11+'PFCs - AR4'!Q11+'SF6 - AR4'!Q11</f>
        <v>6694.772690686973</v>
      </c>
      <c r="R11" s="5">
        <f>'CO2'!R11+25*'CH4'!R11/1000+298*N2O!R11/1000+'HFCs - AR4'!R11+'PFCs - AR4'!R11+'SF6 - AR4'!R11</f>
        <v>6617.6738465590061</v>
      </c>
      <c r="S11" s="5">
        <f>'CO2'!S11+25*'CH4'!S11/1000+298*N2O!S11/1000+'HFCs - AR4'!S11+'PFCs - AR4'!S11+'SF6 - AR4'!S11</f>
        <v>6672.50730391456</v>
      </c>
      <c r="T11" s="5">
        <f>'CO2'!T11+25*'CH4'!T11/1000+298*N2O!T11/1000+'HFCs - AR4'!T11+'PFCs - AR4'!T11+'SF6 - AR4'!T11</f>
        <v>6878.6197946610828</v>
      </c>
      <c r="U11" s="5">
        <f>'CO2'!U11+25*'CH4'!U11/1000+298*N2O!U11/1000+'HFCs - AR4'!U11+'PFCs - AR4'!U11+'SF6 - AR4'!U11</f>
        <v>6803.5520308522537</v>
      </c>
      <c r="V11" s="5">
        <f>'CO2'!V11+25*'CH4'!V11/1000+298*N2O!V11/1000+'HFCs - AR4'!V11+'PFCs - AR4'!V11+'SF6 - AR4'!V11</f>
        <v>6645.0823472428056</v>
      </c>
      <c r="W11" s="5">
        <f>'CO2'!W11+25*'CH4'!W11/1000+298*N2O!W11/1000+'HFCs - AR4'!W11+'PFCs - AR4'!W11+'SF6 - AR4'!W11</f>
        <v>6520.6110810684831</v>
      </c>
      <c r="X11" s="5">
        <f>'CO2'!X11+25*'CH4'!X11/1000+298*N2O!X11/1000+'HFCs - AR4'!X11+'PFCs - AR4'!X11+'SF6 - AR4'!X11</f>
        <v>6365.6227659316874</v>
      </c>
      <c r="Y11" s="5">
        <f>'CO2'!Y11+25*'CH4'!Y11/1000+298*N2O!Y11/1000+'HFCs - AR4'!Y11+'PFCs - AR4'!Y11+'SF6 - AR4'!Y11</f>
        <v>6281.6070376679809</v>
      </c>
      <c r="Z11" s="5">
        <f>'CO2'!Z11+25*'CH4'!Z11/1000+298*N2O!Z11/1000+'HFCs - AR4'!Z11+'PFCs - AR4'!Z11+'SF6 - AR4'!Z11</f>
        <v>6286.8559312252692</v>
      </c>
      <c r="AA11" s="5">
        <f>'CO2'!AA11+25*'CH4'!AA11/1000+298*N2O!AA11/1000+'HFCs - AR4'!AA11+'PFCs - AR4'!AA11+'SF6 - AR4'!AA11</f>
        <v>6343.74196093093</v>
      </c>
      <c r="AB11" s="5">
        <f>'CO2'!AB11+25*'CH4'!AB11/1000+298*N2O!AB11/1000+'HFCs - AR4'!AB11+'PFCs - AR4'!AB11+'SF6 - AR4'!AB11</f>
        <v>6501.6681342252987</v>
      </c>
      <c r="AC11" s="5">
        <f>'CO2'!AC11+25*'CH4'!AC11/1000+298*N2O!AC11/1000+'HFCs - AR4'!AC11+'PFCs - AR4'!AC11+'SF6 - AR4'!AC11</f>
        <v>6553.3446522364557</v>
      </c>
      <c r="AD11" s="5">
        <f>'CO2'!AD11+25*'CH4'!AD11/1000+298*N2O!AD11/1000+'HFCs - AR4'!AD11+'PFCs - AR4'!AD11+'SF6 - AR4'!AD11</f>
        <v>6643.342830922189</v>
      </c>
      <c r="AE11" s="5">
        <f>'CO2'!AE11+25*'CH4'!AE11/1000+298*N2O!AE11/1000+'HFCs - AR4'!AE11+'PFCs - AR4'!AE11+'SF6 - AR4'!AE11</f>
        <v>6813.3758416305263</v>
      </c>
      <c r="AF11" s="5">
        <f>'CO2'!AF11+25*'CH4'!AF11/1000+298*N2O!AF11/1000+'HFCs - AR4'!AF11+'PFCs - AR4'!AF11+'SF6 - AR4'!AF11</f>
        <v>6771.194086432286</v>
      </c>
      <c r="AG11" s="5">
        <f>'CO2'!AG11+25*'CH4'!AG11/1000+298*N2O!AG11/1000+'HFCs - AR4'!AG11+'PFCs - AR4'!AG11+'SF6 - AR4'!AG11</f>
        <v>7066.3213668462895</v>
      </c>
      <c r="AH11" s="5">
        <f>'CO2'!AH11+25*'CH4'!AH11/1000+298*N2O!AH11/1000+'HFCs - AR4'!AH11+'PFCs - AR4'!AH11+'SF6 - AR4'!AH11</f>
        <v>7042.9888660041852</v>
      </c>
      <c r="AI11" s="5">
        <f>'CO2'!AI11+25*'CH4'!AI11/1000+298*N2O!AI11/1000+'HFCs - AR4'!AI11+'PFCs - AR4'!AI11+'SF6 - AR4'!AI11</f>
        <v>7043.587410172473</v>
      </c>
      <c r="AJ11" s="5">
        <f>'CO2'!AJ11+25*'CH4'!AJ11/1000+298*N2O!AJ11/1000+'HFCs - AR4'!AJ11+'PFCs - AR4'!AJ11+'SF6 - AR4'!AJ11</f>
        <v>6994.7565312217412</v>
      </c>
      <c r="AK11" s="5">
        <f>'CO2'!AK11+25*'CH4'!AK11/1000+298*N2O!AK11/1000+'HFCs - AR4'!AK11+'PFCs - AR4'!AK11+'SF6 - AR4'!AK11</f>
        <v>6917.3995137526699</v>
      </c>
      <c r="AL11" s="5">
        <f>'CO2'!AL11+25*'CH4'!AL11/1000+298*N2O!AL11/1000+'HFCs - AR4'!AL11+'PFCs - AR4'!AL11+'SF6 - AR4'!AL11</f>
        <v>6755.3251883954918</v>
      </c>
      <c r="AM11" s="5">
        <f>'CO2'!AM11+25*'CH4'!AM11/1000+298*N2O!AM11/1000+'HFCs - AR4'!AM11+'PFCs - AR4'!AM11+'SF6 - AR4'!AM11</f>
        <v>6656.7299379993547</v>
      </c>
      <c r="AN11" s="5">
        <f>'CO2'!AN11+25*'CH4'!AN11/1000+298*N2O!AN11/1000+'HFCs - AR4'!AN11+'PFCs - AR4'!AN11+'SF6 - AR4'!AN11</f>
        <v>6544.8995819292213</v>
      </c>
      <c r="AO11" s="5">
        <f>'CO2'!AO11+25*'CH4'!AO11/1000+298*N2O!AO11/1000+'HFCs - AR4'!AO11+'PFCs - AR4'!AO11+'SF6 - AR4'!AO11</f>
        <v>6381.8368296465142</v>
      </c>
      <c r="AP11" s="5">
        <f>'CO2'!AP11+25*'CH4'!AP11/1000+298*N2O!AP11/1000+'HFCs - AR4'!AP11+'PFCs - AR4'!AP11+'SF6 - AR4'!AP11</f>
        <v>6248.755411661411</v>
      </c>
      <c r="AQ11" s="5">
        <f>'CO2'!AQ11+25*'CH4'!AQ11/1000+298*N2O!AQ11/1000+'HFCs - AR4'!AQ11+'PFCs - AR4'!AQ11+'SF6 - AR4'!AQ11</f>
        <v>6062.1164679437443</v>
      </c>
      <c r="AR11" s="5">
        <f>'CO2'!AR11+25*'CH4'!AR11/1000+298*N2O!AR11/1000+'HFCs - AR4'!AR11+'PFCs - AR4'!AR11+'SF6 - AR4'!AR11</f>
        <v>5916.597324989084</v>
      </c>
      <c r="AS11" s="5">
        <f>'CO2'!AS11+25*'CH4'!AS11/1000+298*N2O!AS11/1000+'HFCs - AR4'!AS11+'PFCs - AR4'!AS11+'SF6 - AR4'!AS11</f>
        <v>5759.9430003785474</v>
      </c>
      <c r="AT11" s="5">
        <f>'CO2'!AT11+25*'CH4'!AT11/1000+298*N2O!AT11/1000+'HFCs - AR4'!AT11+'PFCs - AR4'!AT11+'SF6 - AR4'!AT11</f>
        <v>5588.0814866404135</v>
      </c>
      <c r="AU11" s="5">
        <f>'CO2'!AU11+25*'CH4'!AU11/1000+298*N2O!AU11/1000+'HFCs - AR4'!AU11+'PFCs - AR4'!AU11+'SF6 - AR4'!AU11</f>
        <v>5401.8334075398352</v>
      </c>
      <c r="AV11" s="5">
        <f>'CO2'!AV11+25*'CH4'!AV11/1000+298*N2O!AV11/1000+'HFCs - AR4'!AV11+'PFCs - AR4'!AV11+'SF6 - AR4'!AV11</f>
        <v>5206.2772560851081</v>
      </c>
      <c r="AW11" s="5">
        <f>'CO2'!AW11+25*'CH4'!AW11/1000+298*N2O!AW11/1000+'HFCs - AR4'!AW11+'PFCs - AR4'!AW11+'SF6 - AR4'!AW11</f>
        <v>5001.9696568596546</v>
      </c>
      <c r="AX11" s="5">
        <f>'CO2'!AX11+25*'CH4'!AX11/1000+298*N2O!AX11/1000+'HFCs - AR4'!AX11+'PFCs - AR4'!AX11+'SF6 - AR4'!AX11</f>
        <v>4789.6986592440917</v>
      </c>
      <c r="AY11" s="5">
        <f>'CO2'!AY11+25*'CH4'!AY11/1000+298*N2O!AY11/1000+'HFCs - AR4'!AY11+'PFCs - AR4'!AY11+'SF6 - AR4'!AY11</f>
        <v>4577.9671627448706</v>
      </c>
      <c r="AZ11" s="5">
        <f>'CO2'!AZ11+25*'CH4'!AZ11/1000+298*N2O!AZ11/1000+'HFCs - AR4'!AZ11+'PFCs - AR4'!AZ11+'SF6 - AR4'!AZ11</f>
        <v>4367.7800453918044</v>
      </c>
      <c r="BA11" s="5">
        <f>'CO2'!BA11+25*'CH4'!BA11/1000+298*N2O!BA11/1000+'HFCs - AR4'!BA11+'PFCs - AR4'!BA11+'SF6 - AR4'!BA11</f>
        <v>4161.6871519899087</v>
      </c>
    </row>
    <row r="12" spans="1:53" x14ac:dyDescent="0.2">
      <c r="A12" s="9" t="s">
        <v>137</v>
      </c>
      <c r="B12" s="9" t="s">
        <v>142</v>
      </c>
      <c r="C12" s="5">
        <f>'CO2'!C12+25*'CH4'!C12/1000+298*N2O!C12/1000+'HFCs - AR4'!C12+'PFCs - AR4'!C12+'SF6 - AR4'!C12</f>
        <v>1468.2479201708964</v>
      </c>
      <c r="D12" s="145">
        <f>'CO2'!D12+25*'CH4'!D12/1000+298*N2O!D12/1000+'HFCs - AR4'!D12+'PFCs - AR4'!D12+'SF6 - AR4'!D12</f>
        <v>1572.0011085507042</v>
      </c>
      <c r="E12" s="145">
        <f>'CO2'!E12+25*'CH4'!E12/1000+298*N2O!E12/1000+'HFCs - AR4'!E12+'PFCs - AR4'!E12+'SF6 - AR4'!E12</f>
        <v>1575.386028814552</v>
      </c>
      <c r="F12" s="145">
        <f>'CO2'!F12+25*'CH4'!F12/1000+298*N2O!F12/1000+'HFCs - AR4'!F12+'PFCs - AR4'!F12+'SF6 - AR4'!F12</f>
        <v>1610.2825711972791</v>
      </c>
      <c r="G12" s="145">
        <f>'CO2'!G12+25*'CH4'!G12/1000+298*N2O!G12/1000+'HFCs - AR4'!G12+'PFCs - AR4'!G12+'SF6 - AR4'!G12</f>
        <v>1678.8940301946488</v>
      </c>
      <c r="H12" s="145">
        <f>'CO2'!H12+25*'CH4'!H12/1000+298*N2O!H12/1000+'HFCs - AR4'!H12+'PFCs - AR4'!H12+'SF6 - AR4'!H12</f>
        <v>1677.1265118540218</v>
      </c>
      <c r="I12" s="145">
        <f>'CO2'!I12+25*'CH4'!I12/1000+298*N2O!I12/1000+'HFCs - AR4'!I12+'PFCs - AR4'!I12+'SF6 - AR4'!I12</f>
        <v>1713.2065045459494</v>
      </c>
      <c r="J12" s="145">
        <f>'CO2'!J12+25*'CH4'!J12/1000+298*N2O!J12/1000+'HFCs - AR4'!J12+'PFCs - AR4'!J12+'SF6 - AR4'!J12</f>
        <v>1748.2464792971539</v>
      </c>
      <c r="K12" s="145">
        <f>'CO2'!K12+25*'CH4'!K12/1000+298*N2O!K12/1000+'HFCs - AR4'!K12+'PFCs - AR4'!K12+'SF6 - AR4'!K12</f>
        <v>1796.231993848133</v>
      </c>
      <c r="L12" s="145">
        <f>'CO2'!L12+25*'CH4'!L12/1000+298*N2O!L12/1000+'HFCs - AR4'!L12+'PFCs - AR4'!L12+'SF6 - AR4'!L12</f>
        <v>1853.2760980028002</v>
      </c>
      <c r="M12" s="145">
        <f>'CO2'!M12+25*'CH4'!M12/1000+298*N2O!M12/1000+'HFCs - AR4'!M12+'PFCs - AR4'!M12+'SF6 - AR4'!M12</f>
        <v>1896.220575440547</v>
      </c>
      <c r="N12" s="145">
        <f>'CO2'!N12+25*'CH4'!N12/1000+298*N2O!N12/1000+'HFCs - AR4'!N12+'PFCs - AR4'!N12+'SF6 - AR4'!N12</f>
        <v>1958.3432558194133</v>
      </c>
      <c r="O12" s="145">
        <f>'CO2'!O12+25*'CH4'!O12/1000+298*N2O!O12/1000+'HFCs - AR4'!O12+'PFCs - AR4'!O12+'SF6 - AR4'!O12</f>
        <v>1958.5301464315326</v>
      </c>
      <c r="P12" s="145">
        <f>'CO2'!P12+25*'CH4'!P12/1000+298*N2O!P12/1000+'HFCs - AR4'!P12+'PFCs - AR4'!P12+'SF6 - AR4'!P12</f>
        <v>1988.0561509751569</v>
      </c>
      <c r="Q12" s="145">
        <f>'CO2'!Q12+25*'CH4'!Q12/1000+298*N2O!Q12/1000+'HFCs - AR4'!Q12+'PFCs - AR4'!Q12+'SF6 - AR4'!Q12</f>
        <v>2093.4698701359689</v>
      </c>
      <c r="R12" s="145">
        <f>'CO2'!R12+25*'CH4'!R12/1000+298*N2O!R12/1000+'HFCs - AR4'!R12+'PFCs - AR4'!R12+'SF6 - AR4'!R12</f>
        <v>2174.8592743219092</v>
      </c>
      <c r="S12" s="145">
        <f>'CO2'!S12+25*'CH4'!S12/1000+298*N2O!S12/1000+'HFCs - AR4'!S12+'PFCs - AR4'!S12+'SF6 - AR4'!S12</f>
        <v>2350.7493923454831</v>
      </c>
      <c r="T12" s="145">
        <f>'CO2'!T12+25*'CH4'!T12/1000+298*N2O!T12/1000+'HFCs - AR4'!T12+'PFCs - AR4'!T12+'SF6 - AR4'!T12</f>
        <v>2567.6480176018185</v>
      </c>
      <c r="U12" s="145">
        <f>'CO2'!U12+25*'CH4'!U12/1000+298*N2O!U12/1000+'HFCs - AR4'!U12+'PFCs - AR4'!U12+'SF6 - AR4'!U12</f>
        <v>2516.3211650309318</v>
      </c>
      <c r="V12" s="145">
        <f>'CO2'!V12+25*'CH4'!V12/1000+298*N2O!V12/1000+'HFCs - AR4'!V12+'PFCs - AR4'!V12+'SF6 - AR4'!V12</f>
        <v>2314.4864996174047</v>
      </c>
      <c r="W12" s="145">
        <f>'CO2'!W12+25*'CH4'!W12/1000+298*N2O!W12/1000+'HFCs - AR4'!W12+'PFCs - AR4'!W12+'SF6 - AR4'!W12</f>
        <v>2236.9555423310653</v>
      </c>
      <c r="X12" s="145">
        <f>'CO2'!X12+25*'CH4'!X12/1000+298*N2O!X12/1000+'HFCs - AR4'!X12+'PFCs - AR4'!X12+'SF6 - AR4'!X12</f>
        <v>2036.0504868243752</v>
      </c>
      <c r="Y12" s="145">
        <f>'CO2'!Y12+25*'CH4'!Y12/1000+298*N2O!Y12/1000+'HFCs - AR4'!Y12+'PFCs - AR4'!Y12+'SF6 - AR4'!Y12</f>
        <v>1892.7154085943678</v>
      </c>
      <c r="Z12" s="145">
        <f>'CO2'!Z12+25*'CH4'!Z12/1000+298*N2O!Z12/1000+'HFCs - AR4'!Z12+'PFCs - AR4'!Z12+'SF6 - AR4'!Z12</f>
        <v>1787.2646314801159</v>
      </c>
      <c r="AA12" s="145">
        <f>'CO2'!AA12+25*'CH4'!AA12/1000+298*N2O!AA12/1000+'HFCs - AR4'!AA12+'PFCs - AR4'!AA12+'SF6 - AR4'!AA12</f>
        <v>1698.9720438698869</v>
      </c>
      <c r="AB12" s="145">
        <f>'CO2'!AB12+25*'CH4'!AB12/1000+298*N2O!AB12/1000+'HFCs - AR4'!AB12+'PFCs - AR4'!AB12+'SF6 - AR4'!AB12</f>
        <v>1710.5231444694205</v>
      </c>
      <c r="AC12" s="145">
        <f>'CO2'!AC12+25*'CH4'!AC12/1000+298*N2O!AC12/1000+'HFCs - AR4'!AC12+'PFCs - AR4'!AC12+'SF6 - AR4'!AC12</f>
        <v>1696.0944984358102</v>
      </c>
      <c r="AD12" s="145">
        <f>'CO2'!AD12+25*'CH4'!AD12/1000+298*N2O!AD12/1000+'HFCs - AR4'!AD12+'PFCs - AR4'!AD12+'SF6 - AR4'!AD12</f>
        <v>1705.616743625443</v>
      </c>
      <c r="AE12" s="145">
        <f>'CO2'!AE12+25*'CH4'!AE12/1000+298*N2O!AE12/1000+'HFCs - AR4'!AE12+'PFCs - AR4'!AE12+'SF6 - AR4'!AE12</f>
        <v>1722.3574984908028</v>
      </c>
      <c r="AF12" s="145">
        <f>'CO2'!AF12+25*'CH4'!AF12/1000+298*N2O!AF12/1000+'HFCs - AR4'!AF12+'PFCs - AR4'!AF12+'SF6 - AR4'!AF12</f>
        <v>1639.3916487817103</v>
      </c>
      <c r="AG12" s="145">
        <f>'CO2'!AG12+25*'CH4'!AG12/1000+298*N2O!AG12/1000+'HFCs - AR4'!AG12+'PFCs - AR4'!AG12+'SF6 - AR4'!AG12</f>
        <v>2013.6541412275767</v>
      </c>
      <c r="AH12" s="145">
        <f>'CO2'!AH12+25*'CH4'!AH12/1000+298*N2O!AH12/1000+'HFCs - AR4'!AH12+'PFCs - AR4'!AH12+'SF6 - AR4'!AH12</f>
        <v>2008.7235314813583</v>
      </c>
      <c r="AI12" s="145">
        <f>'CO2'!AI12+25*'CH4'!AI12/1000+298*N2O!AI12/1000+'HFCs - AR4'!AI12+'PFCs - AR4'!AI12+'SF6 - AR4'!AI12</f>
        <v>1997.6595994489921</v>
      </c>
      <c r="AJ12" s="145">
        <f>'CO2'!AJ12+25*'CH4'!AJ12/1000+298*N2O!AJ12/1000+'HFCs - AR4'!AJ12+'PFCs - AR4'!AJ12+'SF6 - AR4'!AJ12</f>
        <v>1976.0982474274163</v>
      </c>
      <c r="AK12" s="145">
        <f>'CO2'!AK12+25*'CH4'!AK12/1000+298*N2O!AK12/1000+'HFCs - AR4'!AK12+'PFCs - AR4'!AK12+'SF6 - AR4'!AK12</f>
        <v>1950.9832600143095</v>
      </c>
      <c r="AL12" s="145">
        <f>'CO2'!AL12+25*'CH4'!AL12/1000+298*N2O!AL12/1000+'HFCs - AR4'!AL12+'PFCs - AR4'!AL12+'SF6 - AR4'!AL12</f>
        <v>1875.5083780850259</v>
      </c>
      <c r="AM12" s="145">
        <f>'CO2'!AM12+25*'CH4'!AM12/1000+298*N2O!AM12/1000+'HFCs - AR4'!AM12+'PFCs - AR4'!AM12+'SF6 - AR4'!AM12</f>
        <v>1843.836876815453</v>
      </c>
      <c r="AN12" s="145">
        <f>'CO2'!AN12+25*'CH4'!AN12/1000+298*N2O!AN12/1000+'HFCs - AR4'!AN12+'PFCs - AR4'!AN12+'SF6 - AR4'!AN12</f>
        <v>1809.7195638896908</v>
      </c>
      <c r="AO12" s="145">
        <f>'CO2'!AO12+25*'CH4'!AO12/1000+298*N2O!AO12/1000+'HFCs - AR4'!AO12+'PFCs - AR4'!AO12+'SF6 - AR4'!AO12</f>
        <v>1747.4886136610355</v>
      </c>
      <c r="AP12" s="145">
        <f>'CO2'!AP12+25*'CH4'!AP12/1000+298*N2O!AP12/1000+'HFCs - AR4'!AP12+'PFCs - AR4'!AP12+'SF6 - AR4'!AP12</f>
        <v>1707.6176731134808</v>
      </c>
      <c r="AQ12" s="145">
        <f>'CO2'!AQ12+25*'CH4'!AQ12/1000+298*N2O!AQ12/1000+'HFCs - AR4'!AQ12+'PFCs - AR4'!AQ12+'SF6 - AR4'!AQ12</f>
        <v>1634.7434036314071</v>
      </c>
      <c r="AR12" s="145">
        <f>'CO2'!AR12+25*'CH4'!AR12/1000+298*N2O!AR12/1000+'HFCs - AR4'!AR12+'PFCs - AR4'!AR12+'SF6 - AR4'!AR12</f>
        <v>1589.4238951995662</v>
      </c>
      <c r="AS12" s="145">
        <f>'CO2'!AS12+25*'CH4'!AS12/1000+298*N2O!AS12/1000+'HFCs - AR4'!AS12+'PFCs - AR4'!AS12+'SF6 - AR4'!AS12</f>
        <v>1541.5403093268008</v>
      </c>
      <c r="AT12" s="145">
        <f>'CO2'!AT12+25*'CH4'!AT12/1000+298*N2O!AT12/1000+'HFCs - AR4'!AT12+'PFCs - AR4'!AT12+'SF6 - AR4'!AT12</f>
        <v>1491.1664870512166</v>
      </c>
      <c r="AU12" s="145">
        <f>'CO2'!AU12+25*'CH4'!AU12/1000+298*N2O!AU12/1000+'HFCs - AR4'!AU12+'PFCs - AR4'!AU12+'SF6 - AR4'!AU12</f>
        <v>1438.6521341805783</v>
      </c>
      <c r="AV12" s="145">
        <f>'CO2'!AV12+25*'CH4'!AV12/1000+298*N2O!AV12/1000+'HFCs - AR4'!AV12+'PFCs - AR4'!AV12+'SF6 - AR4'!AV12</f>
        <v>1384.7155966182556</v>
      </c>
      <c r="AW12" s="145">
        <f>'CO2'!AW12+25*'CH4'!AW12/1000+298*N2O!AW12/1000+'HFCs - AR4'!AW12+'PFCs - AR4'!AW12+'SF6 - AR4'!AW12</f>
        <v>1329.1211971281743</v>
      </c>
      <c r="AX12" s="145">
        <f>'CO2'!AX12+25*'CH4'!AX12/1000+298*N2O!AX12/1000+'HFCs - AR4'!AX12+'PFCs - AR4'!AX12+'SF6 - AR4'!AX12</f>
        <v>1272.5109497714391</v>
      </c>
      <c r="AY12" s="145">
        <f>'CO2'!AY12+25*'CH4'!AY12/1000+298*N2O!AY12/1000+'HFCs - AR4'!AY12+'PFCs - AR4'!AY12+'SF6 - AR4'!AY12</f>
        <v>1215.5809216117389</v>
      </c>
      <c r="AZ12" s="145">
        <f>'CO2'!AZ12+25*'CH4'!AZ12/1000+298*N2O!AZ12/1000+'HFCs - AR4'!AZ12+'PFCs - AR4'!AZ12+'SF6 - AR4'!AZ12</f>
        <v>1158.105993587156</v>
      </c>
      <c r="BA12" s="145">
        <f>'CO2'!BA12+25*'CH4'!BA12/1000+298*N2O!BA12/1000+'HFCs - AR4'!BA12+'PFCs - AR4'!BA12+'SF6 - AR4'!BA12</f>
        <v>1099.4337500540832</v>
      </c>
    </row>
    <row r="13" spans="1:53" x14ac:dyDescent="0.2">
      <c r="A13" s="9" t="s">
        <v>138</v>
      </c>
      <c r="B13" s="9" t="s">
        <v>143</v>
      </c>
      <c r="C13" s="5">
        <f>'CO2'!C13+25*'CH4'!C13/1000+298*N2O!C13/1000+'HFCs - AR4'!C13+'PFCs - AR4'!C13+'SF6 - AR4'!C13</f>
        <v>2870.6109123029883</v>
      </c>
      <c r="D13" s="145">
        <f>'CO2'!D13+25*'CH4'!D13/1000+298*N2O!D13/1000+'HFCs - AR4'!D13+'PFCs - AR4'!D13+'SF6 - AR4'!D13</f>
        <v>2835.4959311953794</v>
      </c>
      <c r="E13" s="145">
        <f>'CO2'!E13+25*'CH4'!E13/1000+298*N2O!E13/1000+'HFCs - AR4'!E13+'PFCs - AR4'!E13+'SF6 - AR4'!E13</f>
        <v>2753.9274909157593</v>
      </c>
      <c r="F13" s="145">
        <f>'CO2'!F13+25*'CH4'!F13/1000+298*N2O!F13/1000+'HFCs - AR4'!F13+'PFCs - AR4'!F13+'SF6 - AR4'!F13</f>
        <v>2698.9181990586021</v>
      </c>
      <c r="G13" s="145">
        <f>'CO2'!G13+25*'CH4'!G13/1000+298*N2O!G13/1000+'HFCs - AR4'!G13+'PFCs - AR4'!G13+'SF6 - AR4'!G13</f>
        <v>2921.8361941435355</v>
      </c>
      <c r="H13" s="145">
        <f>'CO2'!H13+25*'CH4'!H13/1000+298*N2O!H13/1000+'HFCs - AR4'!H13+'PFCs - AR4'!H13+'SF6 - AR4'!H13</f>
        <v>2957.9464229771311</v>
      </c>
      <c r="I13" s="145">
        <f>'CO2'!I13+25*'CH4'!I13/1000+298*N2O!I13/1000+'HFCs - AR4'!I13+'PFCs - AR4'!I13+'SF6 - AR4'!I13</f>
        <v>3028.1054337144205</v>
      </c>
      <c r="J13" s="145">
        <f>'CO2'!J13+25*'CH4'!J13/1000+298*N2O!J13/1000+'HFCs - AR4'!J13+'PFCs - AR4'!J13+'SF6 - AR4'!J13</f>
        <v>3040.733331336934</v>
      </c>
      <c r="K13" s="145">
        <f>'CO2'!K13+25*'CH4'!K13/1000+298*N2O!K13/1000+'HFCs - AR4'!K13+'PFCs - AR4'!K13+'SF6 - AR4'!K13</f>
        <v>3057.6977828103545</v>
      </c>
      <c r="L13" s="145">
        <f>'CO2'!L13+25*'CH4'!L13/1000+298*N2O!L13/1000+'HFCs - AR4'!L13+'PFCs - AR4'!L13+'SF6 - AR4'!L13</f>
        <v>3122.5272028421041</v>
      </c>
      <c r="M13" s="145">
        <f>'CO2'!M13+25*'CH4'!M13/1000+298*N2O!M13/1000+'HFCs - AR4'!M13+'PFCs - AR4'!M13+'SF6 - AR4'!M13</f>
        <v>2999.7418429904014</v>
      </c>
      <c r="N13" s="145">
        <f>'CO2'!N13+25*'CH4'!N13/1000+298*N2O!N13/1000+'HFCs - AR4'!N13+'PFCs - AR4'!N13+'SF6 - AR4'!N13</f>
        <v>3064.6509425483328</v>
      </c>
      <c r="O13" s="145">
        <f>'CO2'!O13+25*'CH4'!O13/1000+298*N2O!O13/1000+'HFCs - AR4'!O13+'PFCs - AR4'!O13+'SF6 - AR4'!O13</f>
        <v>3102.1420566583079</v>
      </c>
      <c r="P13" s="145">
        <f>'CO2'!P13+25*'CH4'!P13/1000+298*N2O!P13/1000+'HFCs - AR4'!P13+'PFCs - AR4'!P13+'SF6 - AR4'!P13</f>
        <v>3372.9086937524949</v>
      </c>
      <c r="Q13" s="145">
        <f>'CO2'!Q13+25*'CH4'!Q13/1000+298*N2O!Q13/1000+'HFCs - AR4'!Q13+'PFCs - AR4'!Q13+'SF6 - AR4'!Q13</f>
        <v>3523.0718437140017</v>
      </c>
      <c r="R13" s="145">
        <f>'CO2'!R13+25*'CH4'!R13/1000+298*N2O!R13/1000+'HFCs - AR4'!R13+'PFCs - AR4'!R13+'SF6 - AR4'!R13</f>
        <v>3613.0378616204121</v>
      </c>
      <c r="S13" s="145">
        <f>'CO2'!S13+25*'CH4'!S13/1000+298*N2O!S13/1000+'HFCs - AR4'!S13+'PFCs - AR4'!S13+'SF6 - AR4'!S13</f>
        <v>3749.0817091620752</v>
      </c>
      <c r="T13" s="145">
        <f>'CO2'!T13+25*'CH4'!T13/1000+298*N2O!T13/1000+'HFCs - AR4'!T13+'PFCs - AR4'!T13+'SF6 - AR4'!T13</f>
        <v>3916.5006896391278</v>
      </c>
      <c r="U13" s="145">
        <f>'CO2'!U13+25*'CH4'!U13/1000+298*N2O!U13/1000+'HFCs - AR4'!U13+'PFCs - AR4'!U13+'SF6 - AR4'!U13</f>
        <v>3724.6407510511285</v>
      </c>
      <c r="V13" s="145">
        <f>'CO2'!V13+25*'CH4'!V13/1000+298*N2O!V13/1000+'HFCs - AR4'!V13+'PFCs - AR4'!V13+'SF6 - AR4'!V13</f>
        <v>3375.3810201662604</v>
      </c>
      <c r="W13" s="145">
        <f>'CO2'!W13+25*'CH4'!W13/1000+298*N2O!W13/1000+'HFCs - AR4'!W13+'PFCs - AR4'!W13+'SF6 - AR4'!W13</f>
        <v>3510.0421446660594</v>
      </c>
      <c r="X13" s="145">
        <f>'CO2'!X13+25*'CH4'!X13/1000+298*N2O!X13/1000+'HFCs - AR4'!X13+'PFCs - AR4'!X13+'SF6 - AR4'!X13</f>
        <v>3577.4641441936415</v>
      </c>
      <c r="Y13" s="145">
        <f>'CO2'!Y13+25*'CH4'!Y13/1000+298*N2O!Y13/1000+'HFCs - AR4'!Y13+'PFCs - AR4'!Y13+'SF6 - AR4'!Y13</f>
        <v>3266.5991808018698</v>
      </c>
      <c r="Z13" s="145">
        <f>'CO2'!Z13+25*'CH4'!Z13/1000+298*N2O!Z13/1000+'HFCs - AR4'!Z13+'PFCs - AR4'!Z13+'SF6 - AR4'!Z13</f>
        <v>3178.6333190746623</v>
      </c>
      <c r="AA13" s="145">
        <f>'CO2'!AA13+25*'CH4'!AA13/1000+298*N2O!AA13/1000+'HFCs - AR4'!AA13+'PFCs - AR4'!AA13+'SF6 - AR4'!AA13</f>
        <v>3428.7537087932856</v>
      </c>
      <c r="AB13" s="145">
        <f>'CO2'!AB13+25*'CH4'!AB13/1000+298*N2O!AB13/1000+'HFCs - AR4'!AB13+'PFCs - AR4'!AB13+'SF6 - AR4'!AB13</f>
        <v>3483.4097812707196</v>
      </c>
      <c r="AC13" s="145">
        <f>'CO2'!AC13+25*'CH4'!AC13/1000+298*N2O!AC13/1000+'HFCs - AR4'!AC13+'PFCs - AR4'!AC13+'SF6 - AR4'!AC13</f>
        <v>3647.4111900955359</v>
      </c>
      <c r="AD13" s="145">
        <f>'CO2'!AD13+25*'CH4'!AD13/1000+298*N2O!AD13/1000+'HFCs - AR4'!AD13+'PFCs - AR4'!AD13+'SF6 - AR4'!AD13</f>
        <v>3721.7967790372963</v>
      </c>
      <c r="AE13" s="145">
        <f>'CO2'!AE13+25*'CH4'!AE13/1000+298*N2O!AE13/1000+'HFCs - AR4'!AE13+'PFCs - AR4'!AE13+'SF6 - AR4'!AE13</f>
        <v>3827.6027050197922</v>
      </c>
      <c r="AF13" s="145">
        <f>'CO2'!AF13+25*'CH4'!AF13/1000+298*N2O!AF13/1000+'HFCs - AR4'!AF13+'PFCs - AR4'!AF13+'SF6 - AR4'!AF13</f>
        <v>3749.8906431524861</v>
      </c>
      <c r="AG13" s="145">
        <f>'CO2'!AG13+25*'CH4'!AG13/1000+298*N2O!AG13/1000+'HFCs - AR4'!AG13+'PFCs - AR4'!AG13+'SF6 - AR4'!AG13</f>
        <v>3132.3564415456403</v>
      </c>
      <c r="AH13" s="145">
        <f>'CO2'!AH13+25*'CH4'!AH13/1000+298*N2O!AH13/1000+'HFCs - AR4'!AH13+'PFCs - AR4'!AH13+'SF6 - AR4'!AH13</f>
        <v>3130.2386958483949</v>
      </c>
      <c r="AI13" s="145">
        <f>'CO2'!AI13+25*'CH4'!AI13/1000+298*N2O!AI13/1000+'HFCs - AR4'!AI13+'PFCs - AR4'!AI13+'SF6 - AR4'!AI13</f>
        <v>3122.9506515057319</v>
      </c>
      <c r="AJ13" s="145">
        <f>'CO2'!AJ13+25*'CH4'!AJ13/1000+298*N2O!AJ13/1000+'HFCs - AR4'!AJ13+'PFCs - AR4'!AJ13+'SF6 - AR4'!AJ13</f>
        <v>3105.3580007078385</v>
      </c>
      <c r="AK13" s="145">
        <f>'CO2'!AK13+25*'CH4'!AK13/1000+298*N2O!AK13/1000+'HFCs - AR4'!AK13+'PFCs - AR4'!AK13+'SF6 - AR4'!AK13</f>
        <v>3082.4876466285878</v>
      </c>
      <c r="AL13" s="145">
        <f>'CO2'!AL13+25*'CH4'!AL13/1000+298*N2O!AL13/1000+'HFCs - AR4'!AL13+'PFCs - AR4'!AL13+'SF6 - AR4'!AL13</f>
        <v>2982.7457440583294</v>
      </c>
      <c r="AM13" s="145">
        <f>'CO2'!AM13+25*'CH4'!AM13/1000+298*N2O!AM13/1000+'HFCs - AR4'!AM13+'PFCs - AR4'!AM13+'SF6 - AR4'!AM13</f>
        <v>2954.9059960603945</v>
      </c>
      <c r="AN13" s="145">
        <f>'CO2'!AN13+25*'CH4'!AN13/1000+298*N2O!AN13/1000+'HFCs - AR4'!AN13+'PFCs - AR4'!AN13+'SF6 - AR4'!AN13</f>
        <v>2922.3843613980221</v>
      </c>
      <c r="AO13" s="145">
        <f>'CO2'!AO13+25*'CH4'!AO13/1000+298*N2O!AO13/1000+'HFCs - AR4'!AO13+'PFCs - AR4'!AO13+'SF6 - AR4'!AO13</f>
        <v>2844.702392197516</v>
      </c>
      <c r="AP13" s="145">
        <f>'CO2'!AP13+25*'CH4'!AP13/1000+298*N2O!AP13/1000+'HFCs - AR4'!AP13+'PFCs - AR4'!AP13+'SF6 - AR4'!AP13</f>
        <v>2806.7577653454355</v>
      </c>
      <c r="AQ13" s="145">
        <f>'CO2'!AQ13+25*'CH4'!AQ13/1000+298*N2O!AQ13/1000+'HFCs - AR4'!AQ13+'PFCs - AR4'!AQ13+'SF6 - AR4'!AQ13</f>
        <v>2721.814082141464</v>
      </c>
      <c r="AR13" s="145">
        <f>'CO2'!AR13+25*'CH4'!AR13/1000+298*N2O!AR13/1000+'HFCs - AR4'!AR13+'PFCs - AR4'!AR13+'SF6 - AR4'!AR13</f>
        <v>2695.5314440414008</v>
      </c>
      <c r="AS13" s="145">
        <f>'CO2'!AS13+25*'CH4'!AS13/1000+298*N2O!AS13/1000+'HFCs - AR4'!AS13+'PFCs - AR4'!AS13+'SF6 - AR4'!AS13</f>
        <v>2678.0531073153411</v>
      </c>
      <c r="AT13" s="145">
        <f>'CO2'!AT13+25*'CH4'!AT13/1000+298*N2O!AT13/1000+'HFCs - AR4'!AT13+'PFCs - AR4'!AT13+'SF6 - AR4'!AT13</f>
        <v>2666.6172999770547</v>
      </c>
      <c r="AU13" s="145">
        <f>'CO2'!AU13+25*'CH4'!AU13/1000+298*N2O!AU13/1000+'HFCs - AR4'!AU13+'PFCs - AR4'!AU13+'SF6 - AR4'!AU13</f>
        <v>2661.8722226530704</v>
      </c>
      <c r="AV13" s="145">
        <f>'CO2'!AV13+25*'CH4'!AV13/1000+298*N2O!AV13/1000+'HFCs - AR4'!AV13+'PFCs - AR4'!AV13+'SF6 - AR4'!AV13</f>
        <v>2664.6664617483175</v>
      </c>
      <c r="AW13" s="145">
        <f>'CO2'!AW13+25*'CH4'!AW13/1000+298*N2O!AW13/1000+'HFCs - AR4'!AW13+'PFCs - AR4'!AW13+'SF6 - AR4'!AW13</f>
        <v>2672.8092611895186</v>
      </c>
      <c r="AX13" s="145">
        <f>'CO2'!AX13+25*'CH4'!AX13/1000+298*N2O!AX13/1000+'HFCs - AR4'!AX13+'PFCs - AR4'!AX13+'SF6 - AR4'!AX13</f>
        <v>2685.9939853223523</v>
      </c>
      <c r="AY13" s="145">
        <f>'CO2'!AY13+25*'CH4'!AY13/1000+298*N2O!AY13/1000+'HFCs - AR4'!AY13+'PFCs - AR4'!AY13+'SF6 - AR4'!AY13</f>
        <v>2703.2461594766273</v>
      </c>
      <c r="AZ13" s="145">
        <f>'CO2'!AZ13+25*'CH4'!AZ13/1000+298*N2O!AZ13/1000+'HFCs - AR4'!AZ13+'PFCs - AR4'!AZ13+'SF6 - AR4'!AZ13</f>
        <v>2724.0137698136868</v>
      </c>
      <c r="BA13" s="145">
        <f>'CO2'!BA13+25*'CH4'!BA13/1000+298*N2O!BA13/1000+'HFCs - AR4'!BA13+'PFCs - AR4'!BA13+'SF6 - AR4'!BA13</f>
        <v>2741.7926836947299</v>
      </c>
    </row>
    <row r="14" spans="1:53" x14ac:dyDescent="0.2">
      <c r="A14" s="9" t="s">
        <v>139</v>
      </c>
      <c r="B14" s="9" t="s">
        <v>140</v>
      </c>
      <c r="C14" s="5">
        <f>'CO2'!C14+25*'CH4'!C14/1000+298*N2O!C14/1000+'HFCs - AR4'!C14+'PFCs - AR4'!C14+'SF6 - AR4'!C14</f>
        <v>48.82535387587442</v>
      </c>
      <c r="D14" s="145">
        <f>'CO2'!D14+25*'CH4'!D14/1000+298*N2O!D14/1000+'HFCs - AR4'!D14+'PFCs - AR4'!D14+'SF6 - AR4'!D14</f>
        <v>50.169030720443367</v>
      </c>
      <c r="E14" s="145">
        <f>'CO2'!E14+25*'CH4'!E14/1000+298*N2O!E14/1000+'HFCs - AR4'!E14+'PFCs - AR4'!E14+'SF6 - AR4'!E14</f>
        <v>52.628883761555265</v>
      </c>
      <c r="F14" s="145">
        <f>'CO2'!F14+25*'CH4'!F14/1000+298*N2O!F14/1000+'HFCs - AR4'!F14+'PFCs - AR4'!F14+'SF6 - AR4'!F14</f>
        <v>54.703823559455401</v>
      </c>
      <c r="G14" s="145">
        <f>'CO2'!G14+25*'CH4'!G14/1000+298*N2O!G14/1000+'HFCs - AR4'!G14+'PFCs - AR4'!G14+'SF6 - AR4'!G14</f>
        <v>57.178071351103483</v>
      </c>
      <c r="H14" s="145">
        <f>'CO2'!H14+25*'CH4'!H14/1000+298*N2O!H14/1000+'HFCs - AR4'!H14+'PFCs - AR4'!H14+'SF6 - AR4'!H14</f>
        <v>60.322484864871448</v>
      </c>
      <c r="I14" s="145">
        <f>'CO2'!I14+25*'CH4'!I14/1000+298*N2O!I14/1000+'HFCs - AR4'!I14+'PFCs - AR4'!I14+'SF6 - AR4'!I14</f>
        <v>63.585882614964461</v>
      </c>
      <c r="J14" s="145">
        <f>'CO2'!J14+25*'CH4'!J14/1000+298*N2O!J14/1000+'HFCs - AR4'!J14+'PFCs - AR4'!J14+'SF6 - AR4'!J14</f>
        <v>69.976070868836089</v>
      </c>
      <c r="K14" s="145">
        <f>'CO2'!K14+25*'CH4'!K14/1000+298*N2O!K14/1000+'HFCs - AR4'!K14+'PFCs - AR4'!K14+'SF6 - AR4'!K14</f>
        <v>76.187797962806883</v>
      </c>
      <c r="L14" s="145">
        <f>'CO2'!L14+25*'CH4'!L14/1000+298*N2O!L14/1000+'HFCs - AR4'!L14+'PFCs - AR4'!L14+'SF6 - AR4'!L14</f>
        <v>76.403218865045815</v>
      </c>
      <c r="M14" s="145">
        <f>'CO2'!M14+25*'CH4'!M14/1000+298*N2O!M14/1000+'HFCs - AR4'!M14+'PFCs - AR4'!M14+'SF6 - AR4'!M14</f>
        <v>76.249399300668529</v>
      </c>
      <c r="N14" s="145">
        <f>'CO2'!N14+25*'CH4'!N14/1000+298*N2O!N14/1000+'HFCs - AR4'!N14+'PFCs - AR4'!N14+'SF6 - AR4'!N14</f>
        <v>71.665575877324756</v>
      </c>
      <c r="O14" s="145">
        <f>'CO2'!O14+25*'CH4'!O14/1000+298*N2O!O14/1000+'HFCs - AR4'!O14+'PFCs - AR4'!O14+'SF6 - AR4'!O14</f>
        <v>73.970309727977678</v>
      </c>
      <c r="P14" s="145">
        <f>'CO2'!P14+25*'CH4'!P14/1000+298*N2O!P14/1000+'HFCs - AR4'!P14+'PFCs - AR4'!P14+'SF6 - AR4'!P14</f>
        <v>74.24021743906583</v>
      </c>
      <c r="Q14" s="145">
        <f>'CO2'!Q14+25*'CH4'!Q14/1000+298*N2O!Q14/1000+'HFCs - AR4'!Q14+'PFCs - AR4'!Q14+'SF6 - AR4'!Q14</f>
        <v>73.366297974109912</v>
      </c>
      <c r="R14" s="145">
        <f>'CO2'!R14+25*'CH4'!R14/1000+298*N2O!R14/1000+'HFCs - AR4'!R14+'PFCs - AR4'!R14+'SF6 - AR4'!R14</f>
        <v>74.016073734811044</v>
      </c>
      <c r="S14" s="145">
        <f>'CO2'!S14+25*'CH4'!S14/1000+298*N2O!S14/1000+'HFCs - AR4'!S14+'PFCs - AR4'!S14+'SF6 - AR4'!S14</f>
        <v>76.494980229650778</v>
      </c>
      <c r="T14" s="145">
        <f>'CO2'!T14+25*'CH4'!T14/1000+298*N2O!T14/1000+'HFCs - AR4'!T14+'PFCs - AR4'!T14+'SF6 - AR4'!T14</f>
        <v>80.116424991984445</v>
      </c>
      <c r="U14" s="145">
        <f>'CO2'!U14+25*'CH4'!U14/1000+298*N2O!U14/1000+'HFCs - AR4'!U14+'PFCs - AR4'!U14+'SF6 - AR4'!U14</f>
        <v>79.793361539100133</v>
      </c>
      <c r="V14" s="145">
        <f>'CO2'!V14+25*'CH4'!V14/1000+298*N2O!V14/1000+'HFCs - AR4'!V14+'PFCs - AR4'!V14+'SF6 - AR4'!V14</f>
        <v>76.556609374115595</v>
      </c>
      <c r="W14" s="145">
        <f>'CO2'!W14+25*'CH4'!W14/1000+298*N2O!W14/1000+'HFCs - AR4'!W14+'PFCs - AR4'!W14+'SF6 - AR4'!W14</f>
        <v>74.034334463648577</v>
      </c>
      <c r="X14" s="145">
        <f>'CO2'!X14+25*'CH4'!X14/1000+298*N2O!X14/1000+'HFCs - AR4'!X14+'PFCs - AR4'!X14+'SF6 - AR4'!X14</f>
        <v>71.889922691478773</v>
      </c>
      <c r="Y14" s="145">
        <f>'CO2'!Y14+25*'CH4'!Y14/1000+298*N2O!Y14/1000+'HFCs - AR4'!Y14+'PFCs - AR4'!Y14+'SF6 - AR4'!Y14</f>
        <v>71.79033757717329</v>
      </c>
      <c r="Z14" s="145">
        <f>'CO2'!Z14+25*'CH4'!Z14/1000+298*N2O!Z14/1000+'HFCs - AR4'!Z14+'PFCs - AR4'!Z14+'SF6 - AR4'!Z14</f>
        <v>72.657204602526477</v>
      </c>
      <c r="AA14" s="145">
        <f>'CO2'!AA14+25*'CH4'!AA14/1000+298*N2O!AA14/1000+'HFCs - AR4'!AA14+'PFCs - AR4'!AA14+'SF6 - AR4'!AA14</f>
        <v>74.092903429332694</v>
      </c>
      <c r="AB14" s="145">
        <f>'CO2'!AB14+25*'CH4'!AB14/1000+298*N2O!AB14/1000+'HFCs - AR4'!AB14+'PFCs - AR4'!AB14+'SF6 - AR4'!AB14</f>
        <v>74.459954446864032</v>
      </c>
      <c r="AC14" s="145">
        <f>'CO2'!AC14+25*'CH4'!AC14/1000+298*N2O!AC14/1000+'HFCs - AR4'!AC14+'PFCs - AR4'!AC14+'SF6 - AR4'!AC14</f>
        <v>74.179803573909396</v>
      </c>
      <c r="AD14" s="145">
        <f>'CO2'!AD14+25*'CH4'!AD14/1000+298*N2O!AD14/1000+'HFCs - AR4'!AD14+'PFCs - AR4'!AD14+'SF6 - AR4'!AD14</f>
        <v>75.200481129733816</v>
      </c>
      <c r="AE14" s="145">
        <f>'CO2'!AE14+25*'CH4'!AE14/1000+298*N2O!AE14/1000+'HFCs - AR4'!AE14+'PFCs - AR4'!AE14+'SF6 - AR4'!AE14</f>
        <v>76.486674943368953</v>
      </c>
      <c r="AF14" s="145">
        <f>'CO2'!AF14+25*'CH4'!AF14/1000+298*N2O!AF14/1000+'HFCs - AR4'!AF14+'PFCs - AR4'!AF14+'SF6 - AR4'!AF14</f>
        <v>77.290486269539542</v>
      </c>
      <c r="AG14" s="145">
        <f>'CO2'!AG14+25*'CH4'!AG14/1000+298*N2O!AG14/1000+'HFCs - AR4'!AG14+'PFCs - AR4'!AG14+'SF6 - AR4'!AG14</f>
        <v>53.07375314556328</v>
      </c>
      <c r="AH14" s="145">
        <f>'CO2'!AH14+25*'CH4'!AH14/1000+298*N2O!AH14/1000+'HFCs - AR4'!AH14+'PFCs - AR4'!AH14+'SF6 - AR4'!AH14</f>
        <v>52.885849336854896</v>
      </c>
      <c r="AI14" s="145">
        <f>'CO2'!AI14+25*'CH4'!AI14/1000+298*N2O!AI14/1000+'HFCs - AR4'!AI14+'PFCs - AR4'!AI14+'SF6 - AR4'!AI14</f>
        <v>52.730407013570357</v>
      </c>
      <c r="AJ14" s="145">
        <f>'CO2'!AJ14+25*'CH4'!AJ14/1000+298*N2O!AJ14/1000+'HFCs - AR4'!AJ14+'PFCs - AR4'!AJ14+'SF6 - AR4'!AJ14</f>
        <v>52.553930879659468</v>
      </c>
      <c r="AK14" s="145">
        <f>'CO2'!AK14+25*'CH4'!AK14/1000+298*N2O!AK14/1000+'HFCs - AR4'!AK14+'PFCs - AR4'!AK14+'SF6 - AR4'!AK14</f>
        <v>52.363488893286423</v>
      </c>
      <c r="AL14" s="145">
        <f>'CO2'!AL14+25*'CH4'!AL14/1000+298*N2O!AL14/1000+'HFCs - AR4'!AL14+'PFCs - AR4'!AL14+'SF6 - AR4'!AL14</f>
        <v>52.161892958394759</v>
      </c>
      <c r="AM14" s="145">
        <f>'CO2'!AM14+25*'CH4'!AM14/1000+298*N2O!AM14/1000+'HFCs - AR4'!AM14+'PFCs - AR4'!AM14+'SF6 - AR4'!AM14</f>
        <v>51.943108795411526</v>
      </c>
      <c r="AN14" s="145">
        <f>'CO2'!AN14+25*'CH4'!AN14/1000+298*N2O!AN14/1000+'HFCs - AR4'!AN14+'PFCs - AR4'!AN14+'SF6 - AR4'!AN14</f>
        <v>51.704946476250754</v>
      </c>
      <c r="AO14" s="145">
        <f>'CO2'!AO14+25*'CH4'!AO14/1000+298*N2O!AO14/1000+'HFCs - AR4'!AO14+'PFCs - AR4'!AO14+'SF6 - AR4'!AO14</f>
        <v>51.443842211945011</v>
      </c>
      <c r="AP14" s="145">
        <f>'CO2'!AP14+25*'CH4'!AP14/1000+298*N2O!AP14/1000+'HFCs - AR4'!AP14+'PFCs - AR4'!AP14+'SF6 - AR4'!AP14</f>
        <v>51.157514446331078</v>
      </c>
      <c r="AQ14" s="145">
        <f>'CO2'!AQ14+25*'CH4'!AQ14/1000+298*N2O!AQ14/1000+'HFCs - AR4'!AQ14+'PFCs - AR4'!AQ14+'SF6 - AR4'!AQ14</f>
        <v>50.852034582830747</v>
      </c>
      <c r="AR14" s="145">
        <f>'CO2'!AR14+25*'CH4'!AR14/1000+298*N2O!AR14/1000+'HFCs - AR4'!AR14+'PFCs - AR4'!AR14+'SF6 - AR4'!AR14</f>
        <v>50.538462135991971</v>
      </c>
      <c r="AS14" s="145">
        <f>'CO2'!AS14+25*'CH4'!AS14/1000+298*N2O!AS14/1000+'HFCs - AR4'!AS14+'PFCs - AR4'!AS14+'SF6 - AR4'!AS14</f>
        <v>50.221534365489617</v>
      </c>
      <c r="AT14" s="145">
        <f>'CO2'!AT14+25*'CH4'!AT14/1000+298*N2O!AT14/1000+'HFCs - AR4'!AT14+'PFCs - AR4'!AT14+'SF6 - AR4'!AT14</f>
        <v>49.899811168036365</v>
      </c>
      <c r="AU14" s="145">
        <f>'CO2'!AU14+25*'CH4'!AU14/1000+298*N2O!AU14/1000+'HFCs - AR4'!AU14+'PFCs - AR4'!AU14+'SF6 - AR4'!AU14</f>
        <v>49.572702548197661</v>
      </c>
      <c r="AV14" s="145">
        <f>'CO2'!AV14+25*'CH4'!AV14/1000+298*N2O!AV14/1000+'HFCs - AR4'!AV14+'PFCs - AR4'!AV14+'SF6 - AR4'!AV14</f>
        <v>49.242496004109491</v>
      </c>
      <c r="AW14" s="145">
        <f>'CO2'!AW14+25*'CH4'!AW14/1000+298*N2O!AW14/1000+'HFCs - AR4'!AW14+'PFCs - AR4'!AW14+'SF6 - AR4'!AW14</f>
        <v>48.906891277826666</v>
      </c>
      <c r="AX14" s="145">
        <f>'CO2'!AX14+25*'CH4'!AX14/1000+298*N2O!AX14/1000+'HFCs - AR4'!AX14+'PFCs - AR4'!AX14+'SF6 - AR4'!AX14</f>
        <v>48.565457712883187</v>
      </c>
      <c r="AY14" s="145">
        <f>'CO2'!AY14+25*'CH4'!AY14/1000+298*N2O!AY14/1000+'HFCs - AR4'!AY14+'PFCs - AR4'!AY14+'SF6 - AR4'!AY14</f>
        <v>48.219036343039591</v>
      </c>
      <c r="AZ14" s="145">
        <f>'CO2'!AZ14+25*'CH4'!AZ14/1000+298*N2O!AZ14/1000+'HFCs - AR4'!AZ14+'PFCs - AR4'!AZ14+'SF6 - AR4'!AZ14</f>
        <v>47.868311999203797</v>
      </c>
      <c r="BA14" s="145">
        <f>'CO2'!BA14+25*'CH4'!BA14/1000+298*N2O!BA14/1000+'HFCs - AR4'!BA14+'PFCs - AR4'!BA14+'SF6 - AR4'!BA14</f>
        <v>47.513523567649337</v>
      </c>
    </row>
    <row r="15" spans="1:53" x14ac:dyDescent="0.2">
      <c r="A15" s="9" t="s">
        <v>11</v>
      </c>
      <c r="B15" s="9" t="s">
        <v>12</v>
      </c>
      <c r="C15" s="5">
        <f>'CO2'!C15+25*'CH4'!C15/1000+298*N2O!C15/1000+'HFCs - AR4'!C15+'PFCs - AR4'!C15+'SF6 - AR4'!C15</f>
        <v>299.73020200637285</v>
      </c>
      <c r="D15" s="5">
        <f>'CO2'!D15+25*'CH4'!D15/1000+298*N2O!D15/1000+'HFCs - AR4'!D15+'PFCs - AR4'!D15+'SF6 - AR4'!D15</f>
        <v>304.89265537085072</v>
      </c>
      <c r="E15" s="5">
        <f>'CO2'!E15+25*'CH4'!E15/1000+298*N2O!E15/1000+'HFCs - AR4'!E15+'PFCs - AR4'!E15+'SF6 - AR4'!E15</f>
        <v>322.45689538398199</v>
      </c>
      <c r="F15" s="5">
        <f>'CO2'!F15+25*'CH4'!F15/1000+298*N2O!F15/1000+'HFCs - AR4'!F15+'PFCs - AR4'!F15+'SF6 - AR4'!F15</f>
        <v>334.68267231931458</v>
      </c>
      <c r="G15" s="5">
        <f>'CO2'!G15+25*'CH4'!G15/1000+298*N2O!G15/1000+'HFCs - AR4'!G15+'PFCs - AR4'!G15+'SF6 - AR4'!G15</f>
        <v>303.32056751947221</v>
      </c>
      <c r="H15" s="5">
        <f>'CO2'!H15+25*'CH4'!H15/1000+298*N2O!H15/1000+'HFCs - AR4'!H15+'PFCs - AR4'!H15+'SF6 - AR4'!H15</f>
        <v>305.97796175988367</v>
      </c>
      <c r="I15" s="5">
        <f>'CO2'!I15+25*'CH4'!I15/1000+298*N2O!I15/1000+'HFCs - AR4'!I15+'PFCs - AR4'!I15+'SF6 - AR4'!I15</f>
        <v>303.66178824052656</v>
      </c>
      <c r="J15" s="5">
        <f>'CO2'!J15+25*'CH4'!J15/1000+298*N2O!J15/1000+'HFCs - AR4'!J15+'PFCs - AR4'!J15+'SF6 - AR4'!J15</f>
        <v>295.64953182093501</v>
      </c>
      <c r="K15" s="5">
        <f>'CO2'!K15+25*'CH4'!K15/1000+298*N2O!K15/1000+'HFCs - AR4'!K15+'PFCs - AR4'!K15+'SF6 - AR4'!K15</f>
        <v>249.4630877768881</v>
      </c>
      <c r="L15" s="5">
        <f>'CO2'!L15+25*'CH4'!L15/1000+298*N2O!L15/1000+'HFCs - AR4'!L15+'PFCs - AR4'!L15+'SF6 - AR4'!L15</f>
        <v>234.37204665466501</v>
      </c>
      <c r="M15" s="5">
        <f>'CO2'!M15+25*'CH4'!M15/1000+298*N2O!M15/1000+'HFCs - AR4'!M15+'PFCs - AR4'!M15+'SF6 - AR4'!M15</f>
        <v>230.12400024501474</v>
      </c>
      <c r="N15" s="5">
        <f>'CO2'!N15+25*'CH4'!N15/1000+298*N2O!N15/1000+'HFCs - AR4'!N15+'PFCs - AR4'!N15+'SF6 - AR4'!N15</f>
        <v>213.32717570413527</v>
      </c>
      <c r="O15" s="5">
        <f>'CO2'!O15+25*'CH4'!O15/1000+298*N2O!O15/1000+'HFCs - AR4'!O15+'PFCs - AR4'!O15+'SF6 - AR4'!O15</f>
        <v>212.63139426274776</v>
      </c>
      <c r="P15" s="5">
        <f>'CO2'!P15+25*'CH4'!P15/1000+298*N2O!P15/1000+'HFCs - AR4'!P15+'PFCs - AR4'!P15+'SF6 - AR4'!P15</f>
        <v>220.4860395758424</v>
      </c>
      <c r="Q15" s="5">
        <f>'CO2'!Q15+25*'CH4'!Q15/1000+298*N2O!Q15/1000+'HFCs - AR4'!Q15+'PFCs - AR4'!Q15+'SF6 - AR4'!Q15</f>
        <v>218.36497536965351</v>
      </c>
      <c r="R15" s="5">
        <f>'CO2'!R15+25*'CH4'!R15/1000+298*N2O!R15/1000+'HFCs - AR4'!R15+'PFCs - AR4'!R15+'SF6 - AR4'!R15</f>
        <v>234.44036446358461</v>
      </c>
      <c r="S15" s="5">
        <f>'CO2'!S15+25*'CH4'!S15/1000+298*N2O!S15/1000+'HFCs - AR4'!S15+'PFCs - AR4'!S15+'SF6 - AR4'!S15</f>
        <v>229.03050335834936</v>
      </c>
      <c r="T15" s="5">
        <f>'CO2'!T15+25*'CH4'!T15/1000+298*N2O!T15/1000+'HFCs - AR4'!T15+'PFCs - AR4'!T15+'SF6 - AR4'!T15</f>
        <v>229.86421889114558</v>
      </c>
      <c r="U15" s="5">
        <f>'CO2'!U15+25*'CH4'!U15/1000+298*N2O!U15/1000+'HFCs - AR4'!U15+'PFCs - AR4'!U15+'SF6 - AR4'!U15</f>
        <v>239.02536643399912</v>
      </c>
      <c r="V15" s="5">
        <f>'CO2'!V15+25*'CH4'!V15/1000+298*N2O!V15/1000+'HFCs - AR4'!V15+'PFCs - AR4'!V15+'SF6 - AR4'!V15</f>
        <v>232.4450906334873</v>
      </c>
      <c r="W15" s="5">
        <f>'CO2'!W15+25*'CH4'!W15/1000+298*N2O!W15/1000+'HFCs - AR4'!W15+'PFCs - AR4'!W15+'SF6 - AR4'!W15</f>
        <v>244.5516810976932</v>
      </c>
      <c r="X15" s="5">
        <f>'CO2'!X15+25*'CH4'!X15/1000+298*N2O!X15/1000+'HFCs - AR4'!X15+'PFCs - AR4'!X15+'SF6 - AR4'!X15</f>
        <v>251.79890559882568</v>
      </c>
      <c r="Y15" s="5">
        <f>'CO2'!Y15+25*'CH4'!Y15/1000+298*N2O!Y15/1000+'HFCs - AR4'!Y15+'PFCs - AR4'!Y15+'SF6 - AR4'!Y15</f>
        <v>251.75694656385662</v>
      </c>
      <c r="Z15" s="5">
        <f>'CO2'!Z15+25*'CH4'!Z15/1000+298*N2O!Z15/1000+'HFCs - AR4'!Z15+'PFCs - AR4'!Z15+'SF6 - AR4'!Z15</f>
        <v>250.18299562037259</v>
      </c>
      <c r="AA15" s="5">
        <f>'CO2'!AA15+25*'CH4'!AA15/1000+298*N2O!AA15/1000+'HFCs - AR4'!AA15+'PFCs - AR4'!AA15+'SF6 - AR4'!AA15</f>
        <v>254.55584291116989</v>
      </c>
      <c r="AB15" s="5">
        <f>'CO2'!AB15+25*'CH4'!AB15/1000+298*N2O!AB15/1000+'HFCs - AR4'!AB15+'PFCs - AR4'!AB15+'SF6 - AR4'!AB15</f>
        <v>250.68015450191223</v>
      </c>
      <c r="AC15" s="5">
        <f>'CO2'!AC15+25*'CH4'!AC15/1000+298*N2O!AC15/1000+'HFCs - AR4'!AC15+'PFCs - AR4'!AC15+'SF6 - AR4'!AC15</f>
        <v>255.89931112734237</v>
      </c>
      <c r="AD15" s="5">
        <f>'CO2'!AD15+25*'CH4'!AD15/1000+298*N2O!AD15/1000+'HFCs - AR4'!AD15+'PFCs - AR4'!AD15+'SF6 - AR4'!AD15</f>
        <v>246.25955798280822</v>
      </c>
      <c r="AE15" s="5">
        <f>'CO2'!AE15+25*'CH4'!AE15/1000+298*N2O!AE15/1000+'HFCs - AR4'!AE15+'PFCs - AR4'!AE15+'SF6 - AR4'!AE15</f>
        <v>226.15151139170555</v>
      </c>
      <c r="AF15" s="5">
        <f>'CO2'!AF15+25*'CH4'!AF15/1000+298*N2O!AF15/1000+'HFCs - AR4'!AF15+'PFCs - AR4'!AF15+'SF6 - AR4'!AF15</f>
        <v>225.72974910005999</v>
      </c>
      <c r="AG15" s="5">
        <f>'CO2'!AG15+25*'CH4'!AG15/1000+298*N2O!AG15/1000+'HFCs - AR4'!AG15+'PFCs - AR4'!AG15+'SF6 - AR4'!AG15</f>
        <v>211.32401832672466</v>
      </c>
      <c r="AH15" s="5">
        <f>'CO2'!AH15+25*'CH4'!AH15/1000+298*N2O!AH15/1000+'HFCs - AR4'!AH15+'PFCs - AR4'!AH15+'SF6 - AR4'!AH15</f>
        <v>211.4294575708247</v>
      </c>
      <c r="AI15" s="5">
        <f>'CO2'!AI15+25*'CH4'!AI15/1000+298*N2O!AI15/1000+'HFCs - AR4'!AI15+'PFCs - AR4'!AI15+'SF6 - AR4'!AI15</f>
        <v>211.67568401702636</v>
      </c>
      <c r="AJ15" s="5">
        <f>'CO2'!AJ15+25*'CH4'!AJ15/1000+298*N2O!AJ15/1000+'HFCs - AR4'!AJ15+'PFCs - AR4'!AJ15+'SF6 - AR4'!AJ15</f>
        <v>211.39531887263291</v>
      </c>
      <c r="AK15" s="5">
        <f>'CO2'!AK15+25*'CH4'!AK15/1000+298*N2O!AK15/1000+'HFCs - AR4'!AK15+'PFCs - AR4'!AK15+'SF6 - AR4'!AK15</f>
        <v>190.01747661263519</v>
      </c>
      <c r="AL15" s="5">
        <f>'CO2'!AL15+25*'CH4'!AL15/1000+298*N2O!AL15/1000+'HFCs - AR4'!AL15+'PFCs - AR4'!AL15+'SF6 - AR4'!AL15</f>
        <v>184.91418394324515</v>
      </c>
      <c r="AM15" s="5">
        <f>'CO2'!AM15+25*'CH4'!AM15/1000+298*N2O!AM15/1000+'HFCs - AR4'!AM15+'PFCs - AR4'!AM15+'SF6 - AR4'!AM15</f>
        <v>184.80340899163005</v>
      </c>
      <c r="AN15" s="5">
        <f>'CO2'!AN15+25*'CH4'!AN15/1000+298*N2O!AN15/1000+'HFCs - AR4'!AN15+'PFCs - AR4'!AN15+'SF6 - AR4'!AN15</f>
        <v>73.22751141743781</v>
      </c>
      <c r="AO15" s="5">
        <f>'CO2'!AO15+25*'CH4'!AO15/1000+298*N2O!AO15/1000+'HFCs - AR4'!AO15+'PFCs - AR4'!AO15+'SF6 - AR4'!AO15</f>
        <v>66.400919274059461</v>
      </c>
      <c r="AP15" s="5">
        <f>'CO2'!AP15+25*'CH4'!AP15/1000+298*N2O!AP15/1000+'HFCs - AR4'!AP15+'PFCs - AR4'!AP15+'SF6 - AR4'!AP15</f>
        <v>61.635288527596373</v>
      </c>
      <c r="AQ15" s="5">
        <f>'CO2'!AQ15+25*'CH4'!AQ15/1000+298*N2O!AQ15/1000+'HFCs - AR4'!AQ15+'PFCs - AR4'!AQ15+'SF6 - AR4'!AQ15</f>
        <v>60.592658983174722</v>
      </c>
      <c r="AR15" s="5">
        <f>'CO2'!AR15+25*'CH4'!AR15/1000+298*N2O!AR15/1000+'HFCs - AR4'!AR15+'PFCs - AR4'!AR15+'SF6 - AR4'!AR15</f>
        <v>60.592658983174722</v>
      </c>
      <c r="AS15" s="5">
        <f>'CO2'!AS15+25*'CH4'!AS15/1000+298*N2O!AS15/1000+'HFCs - AR4'!AS15+'PFCs - AR4'!AS15+'SF6 - AR4'!AS15</f>
        <v>60.60541919093474</v>
      </c>
      <c r="AT15" s="5">
        <f>'CO2'!AT15+25*'CH4'!AT15/1000+298*N2O!AT15/1000+'HFCs - AR4'!AT15+'PFCs - AR4'!AT15+'SF6 - AR4'!AT15</f>
        <v>60.60541919093474</v>
      </c>
      <c r="AU15" s="5">
        <f>'CO2'!AU15+25*'CH4'!AU15/1000+298*N2O!AU15/1000+'HFCs - AR4'!AU15+'PFCs - AR4'!AU15+'SF6 - AR4'!AU15</f>
        <v>60.60541919093474</v>
      </c>
      <c r="AV15" s="5">
        <f>'CO2'!AV15+25*'CH4'!AV15/1000+298*N2O!AV15/1000+'HFCs - AR4'!AV15+'PFCs - AR4'!AV15+'SF6 - AR4'!AV15</f>
        <v>60.618179398694728</v>
      </c>
      <c r="AW15" s="5">
        <f>'CO2'!AW15+25*'CH4'!AW15/1000+298*N2O!AW15/1000+'HFCs - AR4'!AW15+'PFCs - AR4'!AW15+'SF6 - AR4'!AW15</f>
        <v>60.618179398694728</v>
      </c>
      <c r="AX15" s="5">
        <f>'CO2'!AX15+25*'CH4'!AX15/1000+298*N2O!AX15/1000+'HFCs - AR4'!AX15+'PFCs - AR4'!AX15+'SF6 - AR4'!AX15</f>
        <v>60.618179398694728</v>
      </c>
      <c r="AY15" s="5">
        <f>'CO2'!AY15+25*'CH4'!AY15/1000+298*N2O!AY15/1000+'HFCs - AR4'!AY15+'PFCs - AR4'!AY15+'SF6 - AR4'!AY15</f>
        <v>60.618179398694728</v>
      </c>
      <c r="AZ15" s="5">
        <f>'CO2'!AZ15+25*'CH4'!AZ15/1000+298*N2O!AZ15/1000+'HFCs - AR4'!AZ15+'PFCs - AR4'!AZ15+'SF6 - AR4'!AZ15</f>
        <v>60.618179398694728</v>
      </c>
      <c r="BA15" s="5">
        <f>'CO2'!BA15+25*'CH4'!BA15/1000+298*N2O!BA15/1000+'HFCs - AR4'!BA15+'PFCs - AR4'!BA15+'SF6 - AR4'!BA15</f>
        <v>60.618179398694728</v>
      </c>
    </row>
    <row r="16" spans="1:53" x14ac:dyDescent="0.2">
      <c r="A16" s="9" t="s">
        <v>13</v>
      </c>
      <c r="B16" s="9" t="s">
        <v>192</v>
      </c>
      <c r="C16" s="5">
        <f>'CO2'!C16+25*'CH4'!C16/1000+298*N2O!C16/1000+'HFCs - AR4'!C16+'PFCs - AR4'!C16+'SF6 - AR4'!C16</f>
        <v>720.11744407038532</v>
      </c>
      <c r="D16" s="5">
        <f>'CO2'!D16+25*'CH4'!D16/1000+298*N2O!D16/1000+'HFCs - AR4'!D16+'PFCs - AR4'!D16+'SF6 - AR4'!D16</f>
        <v>816.06823018252487</v>
      </c>
      <c r="E16" s="5">
        <f>'CO2'!E16+25*'CH4'!E16/1000+298*N2O!E16/1000+'HFCs - AR4'!E16+'PFCs - AR4'!E16+'SF6 - AR4'!E16</f>
        <v>824.42924670238199</v>
      </c>
      <c r="F16" s="5">
        <f>'CO2'!F16+25*'CH4'!F16/1000+298*N2O!F16/1000+'HFCs - AR4'!F16+'PFCs - AR4'!F16+'SF6 - AR4'!F16</f>
        <v>741.04831400497164</v>
      </c>
      <c r="G16" s="5">
        <f>'CO2'!G16+25*'CH4'!G16/1000+298*N2O!G16/1000+'HFCs - AR4'!G16+'PFCs - AR4'!G16+'SF6 - AR4'!G16</f>
        <v>692.38345457563878</v>
      </c>
      <c r="H16" s="5">
        <f>'CO2'!H16+25*'CH4'!H16/1000+298*N2O!H16/1000+'HFCs - AR4'!H16+'PFCs - AR4'!H16+'SF6 - AR4'!H16</f>
        <v>722.42968084773258</v>
      </c>
      <c r="I16" s="5">
        <f>'CO2'!I16+25*'CH4'!I16/1000+298*N2O!I16/1000+'HFCs - AR4'!I16+'PFCs - AR4'!I16+'SF6 - AR4'!I16</f>
        <v>794.8323093764709</v>
      </c>
      <c r="J16" s="5">
        <f>'CO2'!J16+25*'CH4'!J16/1000+298*N2O!J16/1000+'HFCs - AR4'!J16+'PFCs - AR4'!J16+'SF6 - AR4'!J16</f>
        <v>787.24798315257362</v>
      </c>
      <c r="K16" s="5">
        <f>'CO2'!K16+25*'CH4'!K16/1000+298*N2O!K16/1000+'HFCs - AR4'!K16+'PFCs - AR4'!K16+'SF6 - AR4'!K16</f>
        <v>677.20505452622501</v>
      </c>
      <c r="L16" s="5">
        <f>'CO2'!L16+25*'CH4'!L16/1000+298*N2O!L16/1000+'HFCs - AR4'!L16+'PFCs - AR4'!L16+'SF6 - AR4'!L16</f>
        <v>597.81140015944038</v>
      </c>
      <c r="M16" s="5">
        <f>'CO2'!M16+25*'CH4'!M16/1000+298*N2O!M16/1000+'HFCs - AR4'!M16+'PFCs - AR4'!M16+'SF6 - AR4'!M16</f>
        <v>630.62679392307302</v>
      </c>
      <c r="N16" s="5">
        <f>'CO2'!N16+25*'CH4'!N16/1000+298*N2O!N16/1000+'HFCs - AR4'!N16+'PFCs - AR4'!N16+'SF6 - AR4'!N16</f>
        <v>664.55066664325886</v>
      </c>
      <c r="O16" s="5">
        <f>'CO2'!O16+25*'CH4'!O16/1000+298*N2O!O16/1000+'HFCs - AR4'!O16+'PFCs - AR4'!O16+'SF6 - AR4'!O16</f>
        <v>721.87744780387584</v>
      </c>
      <c r="P16" s="5">
        <f>'CO2'!P16+25*'CH4'!P16/1000+298*N2O!P16/1000+'HFCs - AR4'!P16+'PFCs - AR4'!P16+'SF6 - AR4'!P16</f>
        <v>714.67784954588433</v>
      </c>
      <c r="Q16" s="5">
        <f>'CO2'!Q16+25*'CH4'!Q16/1000+298*N2O!Q16/1000+'HFCs - AR4'!Q16+'PFCs - AR4'!Q16+'SF6 - AR4'!Q16</f>
        <v>640.59661281837282</v>
      </c>
      <c r="R16" s="5">
        <f>'CO2'!R16+25*'CH4'!R16/1000+298*N2O!R16/1000+'HFCs - AR4'!R16+'PFCs - AR4'!R16+'SF6 - AR4'!R16</f>
        <v>729.6114370963378</v>
      </c>
      <c r="S16" s="5">
        <f>'CO2'!S16+25*'CH4'!S16/1000+298*N2O!S16/1000+'HFCs - AR4'!S16+'PFCs - AR4'!S16+'SF6 - AR4'!S16</f>
        <v>682.3476448878256</v>
      </c>
      <c r="T16" s="5">
        <f>'CO2'!T16+25*'CH4'!T16/1000+298*N2O!T16/1000+'HFCs - AR4'!T16+'PFCs - AR4'!T16+'SF6 - AR4'!T16</f>
        <v>611.30427684810206</v>
      </c>
      <c r="U16" s="5">
        <f>'CO2'!U16+25*'CH4'!U16/1000+298*N2O!U16/1000+'HFCs - AR4'!U16+'PFCs - AR4'!U16+'SF6 - AR4'!U16</f>
        <v>745.10245894385082</v>
      </c>
      <c r="V16" s="5">
        <f>'CO2'!V16+25*'CH4'!V16/1000+298*N2O!V16/1000+'HFCs - AR4'!V16+'PFCs - AR4'!V16+'SF6 - AR4'!V16</f>
        <v>703.20411382016005</v>
      </c>
      <c r="W16" s="5">
        <f>'CO2'!W16+25*'CH4'!W16/1000+298*N2O!W16/1000+'HFCs - AR4'!W16+'PFCs - AR4'!W16+'SF6 - AR4'!W16</f>
        <v>627.37039069473246</v>
      </c>
      <c r="X16" s="5">
        <f>'CO2'!X16+25*'CH4'!X16/1000+298*N2O!X16/1000+'HFCs - AR4'!X16+'PFCs - AR4'!X16+'SF6 - AR4'!X16</f>
        <v>615.17211858801727</v>
      </c>
      <c r="Y16" s="5">
        <f>'CO2'!Y16+25*'CH4'!Y16/1000+298*N2O!Y16/1000+'HFCs - AR4'!Y16+'PFCs - AR4'!Y16+'SF6 - AR4'!Y16</f>
        <v>600.32253066865292</v>
      </c>
      <c r="Z16" s="5">
        <f>'CO2'!Z16+25*'CH4'!Z16/1000+298*N2O!Z16/1000+'HFCs - AR4'!Z16+'PFCs - AR4'!Z16+'SF6 - AR4'!Z16</f>
        <v>607.41573657622507</v>
      </c>
      <c r="AA16" s="5">
        <f>'CO2'!AA16+25*'CH4'!AA16/1000+298*N2O!AA16/1000+'HFCs - AR4'!AA16+'PFCs - AR4'!AA16+'SF6 - AR4'!AA16</f>
        <v>505.48811637737327</v>
      </c>
      <c r="AB16" s="5">
        <f>'CO2'!AB16+25*'CH4'!AB16/1000+298*N2O!AB16/1000+'HFCs - AR4'!AB16+'PFCs - AR4'!AB16+'SF6 - AR4'!AB16</f>
        <v>569.07233102288171</v>
      </c>
      <c r="AC16" s="5">
        <f>'CO2'!AC16+25*'CH4'!AC16/1000+298*N2O!AC16/1000+'HFCs - AR4'!AC16+'PFCs - AR4'!AC16+'SF6 - AR4'!AC16</f>
        <v>633.86065789311135</v>
      </c>
      <c r="AD16" s="5">
        <f>'CO2'!AD16+25*'CH4'!AD16/1000+298*N2O!AD16/1000+'HFCs - AR4'!AD16+'PFCs - AR4'!AD16+'SF6 - AR4'!AD16</f>
        <v>642.49193035567941</v>
      </c>
      <c r="AE16" s="5">
        <f>'CO2'!AE16+25*'CH4'!AE16/1000+298*N2O!AE16/1000+'HFCs - AR4'!AE16+'PFCs - AR4'!AE16+'SF6 - AR4'!AE16</f>
        <v>632.89096732458108</v>
      </c>
      <c r="AF16" s="5">
        <f>'CO2'!AF16+25*'CH4'!AF16/1000+298*N2O!AF16/1000+'HFCs - AR4'!AF16+'PFCs - AR4'!AF16+'SF6 - AR4'!AF16</f>
        <v>518.94938195644863</v>
      </c>
      <c r="AG16" s="5">
        <f>'CO2'!AG16+25*'CH4'!AG16/1000+298*N2O!AG16/1000+'HFCs - AR4'!AG16+'PFCs - AR4'!AG16+'SF6 - AR4'!AG16</f>
        <v>578.27227714411583</v>
      </c>
      <c r="AH16" s="5">
        <f>'CO2'!AH16+25*'CH4'!AH16/1000+298*N2O!AH16/1000+'HFCs - AR4'!AH16+'PFCs - AR4'!AH16+'SF6 - AR4'!AH16</f>
        <v>574.01261392470929</v>
      </c>
      <c r="AI16" s="5">
        <f>'CO2'!AI16+25*'CH4'!AI16/1000+298*N2O!AI16/1000+'HFCs - AR4'!AI16+'PFCs - AR4'!AI16+'SF6 - AR4'!AI16</f>
        <v>567.09668709541927</v>
      </c>
      <c r="AJ16" s="5">
        <f>'CO2'!AJ16+25*'CH4'!AJ16/1000+298*N2O!AJ16/1000+'HFCs - AR4'!AJ16+'PFCs - AR4'!AJ16+'SF6 - AR4'!AJ16</f>
        <v>562.70766144092158</v>
      </c>
      <c r="AK16" s="5">
        <f>'CO2'!AK16+25*'CH4'!AK16/1000+298*N2O!AK16/1000+'HFCs - AR4'!AK16+'PFCs - AR4'!AK16+'SF6 - AR4'!AK16</f>
        <v>556.95235365480892</v>
      </c>
      <c r="AL16" s="5">
        <f>'CO2'!AL16+25*'CH4'!AL16/1000+298*N2O!AL16/1000+'HFCs - AR4'!AL16+'PFCs - AR4'!AL16+'SF6 - AR4'!AL16</f>
        <v>553.52437297912184</v>
      </c>
      <c r="AM16" s="5">
        <f>'CO2'!AM16+25*'CH4'!AM16/1000+298*N2O!AM16/1000+'HFCs - AR4'!AM16+'PFCs - AR4'!AM16+'SF6 - AR4'!AM16</f>
        <v>547.71511220661125</v>
      </c>
      <c r="AN16" s="5">
        <f>'CO2'!AN16+25*'CH4'!AN16/1000+298*N2O!AN16/1000+'HFCs - AR4'!AN16+'PFCs - AR4'!AN16+'SF6 - AR4'!AN16</f>
        <v>543.12737740580599</v>
      </c>
      <c r="AO16" s="5">
        <f>'CO2'!AO16+25*'CH4'!AO16/1000+298*N2O!AO16/1000+'HFCs - AR4'!AO16+'PFCs - AR4'!AO16+'SF6 - AR4'!AO16</f>
        <v>538.22354884657432</v>
      </c>
      <c r="AP16" s="5">
        <f>'CO2'!AP16+25*'CH4'!AP16/1000+298*N2O!AP16/1000+'HFCs - AR4'!AP16+'PFCs - AR4'!AP16+'SF6 - AR4'!AP16</f>
        <v>532.79337368738788</v>
      </c>
      <c r="AQ16" s="5">
        <f>'CO2'!AQ16+25*'CH4'!AQ16/1000+298*N2O!AQ16/1000+'HFCs - AR4'!AQ16+'PFCs - AR4'!AQ16+'SF6 - AR4'!AQ16</f>
        <v>526.887238003177</v>
      </c>
      <c r="AR16" s="5">
        <f>'CO2'!AR16+25*'CH4'!AR16/1000+298*N2O!AR16/1000+'HFCs - AR4'!AR16+'PFCs - AR4'!AR16+'SF6 - AR4'!AR16</f>
        <v>522.85566758735752</v>
      </c>
      <c r="AS16" s="5">
        <f>'CO2'!AS16+25*'CH4'!AS16/1000+298*N2O!AS16/1000+'HFCs - AR4'!AS16+'PFCs - AR4'!AS16+'SF6 - AR4'!AS16</f>
        <v>518.5448954363959</v>
      </c>
      <c r="AT16" s="5">
        <f>'CO2'!AT16+25*'CH4'!AT16/1000+298*N2O!AT16/1000+'HFCs - AR4'!AT16+'PFCs - AR4'!AT16+'SF6 - AR4'!AT16</f>
        <v>513.96852738811685</v>
      </c>
      <c r="AU16" s="5">
        <f>'CO2'!AU16+25*'CH4'!AU16/1000+298*N2O!AU16/1000+'HFCs - AR4'!AU16+'PFCs - AR4'!AU16+'SF6 - AR4'!AU16</f>
        <v>510.23254372743259</v>
      </c>
      <c r="AV16" s="5">
        <f>'CO2'!AV16+25*'CH4'!AV16/1000+298*N2O!AV16/1000+'HFCs - AR4'!AV16+'PFCs - AR4'!AV16+'SF6 - AR4'!AV16</f>
        <v>507.44703792761152</v>
      </c>
      <c r="AW16" s="5">
        <f>'CO2'!AW16+25*'CH4'!AW16/1000+298*N2O!AW16/1000+'HFCs - AR4'!AW16+'PFCs - AR4'!AW16+'SF6 - AR4'!AW16</f>
        <v>504.74414128392436</v>
      </c>
      <c r="AX16" s="5">
        <f>'CO2'!AX16+25*'CH4'!AX16/1000+298*N2O!AX16/1000+'HFCs - AR4'!AX16+'PFCs - AR4'!AX16+'SF6 - AR4'!AX16</f>
        <v>502.30742816740144</v>
      </c>
      <c r="AY16" s="5">
        <f>'CO2'!AY16+25*'CH4'!AY16/1000+298*N2O!AY16/1000+'HFCs - AR4'!AY16+'PFCs - AR4'!AY16+'SF6 - AR4'!AY16</f>
        <v>499.6414837296964</v>
      </c>
      <c r="AZ16" s="5">
        <f>'CO2'!AZ16+25*'CH4'!AZ16/1000+298*N2O!AZ16/1000+'HFCs - AR4'!AZ16+'PFCs - AR4'!AZ16+'SF6 - AR4'!AZ16</f>
        <v>497.16323899649745</v>
      </c>
      <c r="BA16" s="5">
        <f>'CO2'!BA16+25*'CH4'!BA16/1000+298*N2O!BA16/1000+'HFCs - AR4'!BA16+'PFCs - AR4'!BA16+'SF6 - AR4'!BA16</f>
        <v>495.31942591542202</v>
      </c>
    </row>
    <row r="17" spans="1:53" s="13" customFormat="1" x14ac:dyDescent="0.2">
      <c r="A17" s="11"/>
      <c r="B17" s="11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</row>
    <row r="18" spans="1:53" x14ac:dyDescent="0.2">
      <c r="A18" s="3" t="s">
        <v>179</v>
      </c>
      <c r="B18" s="4" t="s">
        <v>14</v>
      </c>
      <c r="C18" s="5">
        <f>'CO2'!C18+25*'CH4'!C18/1000+298*N2O!C18/1000+'HFCs - AR4'!C18+'PFCs - AR4'!C18+'SF6 - AR4'!C18</f>
        <v>1423.3723945844645</v>
      </c>
      <c r="D18" s="5">
        <f>'CO2'!D18+25*'CH4'!D18/1000+298*N2O!D18/1000+'HFCs - AR4'!D18+'PFCs - AR4'!D18+'SF6 - AR4'!D18</f>
        <v>1326.7165540590661</v>
      </c>
      <c r="E18" s="5">
        <f>'CO2'!E18+25*'CH4'!E18/1000+298*N2O!E18/1000+'HFCs - AR4'!E18+'PFCs - AR4'!E18+'SF6 - AR4'!E18</f>
        <v>1227.0398332619279</v>
      </c>
      <c r="F18" s="5">
        <f>'CO2'!F18+25*'CH4'!F18/1000+298*N2O!F18/1000+'HFCs - AR4'!F18+'PFCs - AR4'!F18+'SF6 - AR4'!F18</f>
        <v>1308.5961603764986</v>
      </c>
      <c r="G18" s="5">
        <f>'CO2'!G18+25*'CH4'!G18/1000+298*N2O!G18/1000+'HFCs - AR4'!G18+'PFCs - AR4'!G18+'SF6 - AR4'!G18</f>
        <v>1158.0242236922663</v>
      </c>
      <c r="H18" s="5">
        <f>'CO2'!H18+25*'CH4'!H18/1000+298*N2O!H18/1000+'HFCs - AR4'!H18+'PFCs - AR4'!H18+'SF6 - AR4'!H18</f>
        <v>1167.4506119249613</v>
      </c>
      <c r="I18" s="5">
        <f>'CO2'!I18+25*'CH4'!I18/1000+298*N2O!I18/1000+'HFCs - AR4'!I18+'PFCs - AR4'!I18+'SF6 - AR4'!I18</f>
        <v>1334.1440915970313</v>
      </c>
      <c r="J18" s="5">
        <f>'CO2'!J18+25*'CH4'!J18/1000+298*N2O!J18/1000+'HFCs - AR4'!J18+'PFCs - AR4'!J18+'SF6 - AR4'!J18</f>
        <v>1184.6575815872377</v>
      </c>
      <c r="K18" s="5">
        <f>'CO2'!K18+25*'CH4'!K18/1000+298*N2O!K18/1000+'HFCs - AR4'!K18+'PFCs - AR4'!K18+'SF6 - AR4'!K18</f>
        <v>1077.5668733569594</v>
      </c>
      <c r="L18" s="5">
        <f>'CO2'!L18+25*'CH4'!L18/1000+298*N2O!L18/1000+'HFCs - AR4'!L18+'PFCs - AR4'!L18+'SF6 - AR4'!L18</f>
        <v>1060.3000022198353</v>
      </c>
      <c r="M18" s="5">
        <f>'CO2'!M18+25*'CH4'!M18/1000+298*N2O!M18/1000+'HFCs - AR4'!M18+'PFCs - AR4'!M18+'SF6 - AR4'!M18</f>
        <v>925.90959622394587</v>
      </c>
      <c r="N18" s="5">
        <f>'CO2'!N18+25*'CH4'!N18/1000+298*N2O!N18/1000+'HFCs - AR4'!N18+'PFCs - AR4'!N18+'SF6 - AR4'!N18</f>
        <v>901.89926305020651</v>
      </c>
      <c r="O18" s="5">
        <f>'CO2'!O18+25*'CH4'!O18/1000+298*N2O!O18/1000+'HFCs - AR4'!O18+'PFCs - AR4'!O18+'SF6 - AR4'!O18</f>
        <v>896.20527564892836</v>
      </c>
      <c r="P18" s="5">
        <f>'CO2'!P18+25*'CH4'!P18/1000+298*N2O!P18/1000+'HFCs - AR4'!P18+'PFCs - AR4'!P18+'SF6 - AR4'!P18</f>
        <v>1024.807143632418</v>
      </c>
      <c r="Q18" s="5">
        <f>'CO2'!Q18+25*'CH4'!Q18/1000+298*N2O!Q18/1000+'HFCs - AR4'!Q18+'PFCs - AR4'!Q18+'SF6 - AR4'!Q18</f>
        <v>980.40455102732983</v>
      </c>
      <c r="R18" s="5">
        <f>'CO2'!R18+25*'CH4'!R18/1000+298*N2O!R18/1000+'HFCs - AR4'!R18+'PFCs - AR4'!R18+'SF6 - AR4'!R18</f>
        <v>990.28312174488985</v>
      </c>
      <c r="S18" s="5">
        <f>'CO2'!S18+25*'CH4'!S18/1000+298*N2O!S18/1000+'HFCs - AR4'!S18+'PFCs - AR4'!S18+'SF6 - AR4'!S18</f>
        <v>971.87457024350874</v>
      </c>
      <c r="T18" s="5">
        <f>'CO2'!T18+25*'CH4'!T18/1000+298*N2O!T18/1000+'HFCs - AR4'!T18+'PFCs - AR4'!T18+'SF6 - AR4'!T18</f>
        <v>882.85249329090186</v>
      </c>
      <c r="U18" s="5">
        <f>'CO2'!U18+25*'CH4'!U18/1000+298*N2O!U18/1000+'HFCs - AR4'!U18+'PFCs - AR4'!U18+'SF6 - AR4'!U18</f>
        <v>902.02242087831905</v>
      </c>
      <c r="V18" s="5">
        <f>'CO2'!V18+25*'CH4'!V18/1000+298*N2O!V18/1000+'HFCs - AR4'!V18+'PFCs - AR4'!V18+'SF6 - AR4'!V18</f>
        <v>892.59946537392909</v>
      </c>
      <c r="W18" s="5">
        <f>'CO2'!W18+25*'CH4'!W18/1000+298*N2O!W18/1000+'HFCs - AR4'!W18+'PFCs - AR4'!W18+'SF6 - AR4'!W18</f>
        <v>898.63513408526444</v>
      </c>
      <c r="X18" s="5">
        <f>'CO2'!X18+25*'CH4'!X18/1000+298*N2O!X18/1000+'HFCs - AR4'!X18+'PFCs - AR4'!X18+'SF6 - AR4'!X18</f>
        <v>701.59676941235102</v>
      </c>
      <c r="Y18" s="5">
        <f>'CO2'!Y18+25*'CH4'!Y18/1000+298*N2O!Y18/1000+'HFCs - AR4'!Y18+'PFCs - AR4'!Y18+'SF6 - AR4'!Y18</f>
        <v>767.96451671895568</v>
      </c>
      <c r="Z18" s="5">
        <f>'CO2'!Z18+25*'CH4'!Z18/1000+298*N2O!Z18/1000+'HFCs - AR4'!Z18+'PFCs - AR4'!Z18+'SF6 - AR4'!Z18</f>
        <v>757.57446018673124</v>
      </c>
      <c r="AA18" s="5">
        <f>'CO2'!AA18+25*'CH4'!AA18/1000+298*N2O!AA18/1000+'HFCs - AR4'!AA18+'PFCs - AR4'!AA18+'SF6 - AR4'!AA18</f>
        <v>588.06217600680407</v>
      </c>
      <c r="AB18" s="5">
        <f>'CO2'!AB18+25*'CH4'!AB18/1000+298*N2O!AB18/1000+'HFCs - AR4'!AB18+'PFCs - AR4'!AB18+'SF6 - AR4'!AB18</f>
        <v>648.25081553960422</v>
      </c>
      <c r="AC18" s="5">
        <f>'CO2'!AC18+25*'CH4'!AC18/1000+298*N2O!AC18/1000+'HFCs - AR4'!AC18+'PFCs - AR4'!AC18+'SF6 - AR4'!AC18</f>
        <v>654.6922141086435</v>
      </c>
      <c r="AD18" s="5">
        <f>'CO2'!AD18+25*'CH4'!AD18/1000+298*N2O!AD18/1000+'HFCs - AR4'!AD18+'PFCs - AR4'!AD18+'SF6 - AR4'!AD18</f>
        <v>654.69656794189893</v>
      </c>
      <c r="AE18" s="5">
        <f>'CO2'!AE18+25*'CH4'!AE18/1000+298*N2O!AE18/1000+'HFCs - AR4'!AE18+'PFCs - AR4'!AE18+'SF6 - AR4'!AE18</f>
        <v>632.29107675741466</v>
      </c>
      <c r="AF18" s="5">
        <f>'CO2'!AF18+25*'CH4'!AF18/1000+298*N2O!AF18/1000+'HFCs - AR4'!AF18+'PFCs - AR4'!AF18+'SF6 - AR4'!AF18</f>
        <v>546.63912298577145</v>
      </c>
      <c r="AG18" s="5">
        <f>'CO2'!AG18+25*'CH4'!AG18/1000+298*N2O!AG18/1000+'HFCs - AR4'!AG18+'PFCs - AR4'!AG18+'SF6 - AR4'!AG18</f>
        <v>431.71098496951623</v>
      </c>
      <c r="AH18" s="5">
        <f>'CO2'!AH18+25*'CH4'!AH18/1000+298*N2O!AH18/1000+'HFCs - AR4'!AH18+'PFCs - AR4'!AH18+'SF6 - AR4'!AH18</f>
        <v>388.73709710153548</v>
      </c>
      <c r="AI18" s="5">
        <f>'CO2'!AI18+25*'CH4'!AI18/1000+298*N2O!AI18/1000+'HFCs - AR4'!AI18+'PFCs - AR4'!AI18+'SF6 - AR4'!AI18</f>
        <v>351.38188563218938</v>
      </c>
      <c r="AJ18" s="5">
        <f>'CO2'!AJ18+25*'CH4'!AJ18/1000+298*N2O!AJ18/1000+'HFCs - AR4'!AJ18+'PFCs - AR4'!AJ18+'SF6 - AR4'!AJ18</f>
        <v>325.3716345371439</v>
      </c>
      <c r="AK18" s="5">
        <f>'CO2'!AK18+25*'CH4'!AK18/1000+298*N2O!AK18/1000+'HFCs - AR4'!AK18+'PFCs - AR4'!AK18+'SF6 - AR4'!AK18</f>
        <v>300.0897540727596</v>
      </c>
      <c r="AL18" s="5">
        <f>'CO2'!AL18+25*'CH4'!AL18/1000+298*N2O!AL18/1000+'HFCs - AR4'!AL18+'PFCs - AR4'!AL18+'SF6 - AR4'!AL18</f>
        <v>279.24003454772071</v>
      </c>
      <c r="AM18" s="5">
        <f>'CO2'!AM18+25*'CH4'!AM18/1000+298*N2O!AM18/1000+'HFCs - AR4'!AM18+'PFCs - AR4'!AM18+'SF6 - AR4'!AM18</f>
        <v>252.16133891252485</v>
      </c>
      <c r="AN18" s="5">
        <f>'CO2'!AN18+25*'CH4'!AN18/1000+298*N2O!AN18/1000+'HFCs - AR4'!AN18+'PFCs - AR4'!AN18+'SF6 - AR4'!AN18</f>
        <v>231.55438682300414</v>
      </c>
      <c r="AO18" s="5">
        <f>'CO2'!AO18+25*'CH4'!AO18/1000+298*N2O!AO18/1000+'HFCs - AR4'!AO18+'PFCs - AR4'!AO18+'SF6 - AR4'!AO18</f>
        <v>211.9671666758297</v>
      </c>
      <c r="AP18" s="5">
        <f>'CO2'!AP18+25*'CH4'!AP18/1000+298*N2O!AP18/1000+'HFCs - AR4'!AP18+'PFCs - AR4'!AP18+'SF6 - AR4'!AP18</f>
        <v>193.19426905549454</v>
      </c>
      <c r="AQ18" s="5">
        <f>'CO2'!AQ18+25*'CH4'!AQ18/1000+298*N2O!AQ18/1000+'HFCs - AR4'!AQ18+'PFCs - AR4'!AQ18+'SF6 - AR4'!AQ18</f>
        <v>177.65623145961987</v>
      </c>
      <c r="AR18" s="5">
        <f>'CO2'!AR18+25*'CH4'!AR18/1000+298*N2O!AR18/1000+'HFCs - AR4'!AR18+'PFCs - AR4'!AR18+'SF6 - AR4'!AR18</f>
        <v>162.73136851185362</v>
      </c>
      <c r="AS18" s="5">
        <f>'CO2'!AS18+25*'CH4'!AS18/1000+298*N2O!AS18/1000+'HFCs - AR4'!AS18+'PFCs - AR4'!AS18+'SF6 - AR4'!AS18</f>
        <v>147.81915258156209</v>
      </c>
      <c r="AT18" s="5">
        <f>'CO2'!AT18+25*'CH4'!AT18/1000+298*N2O!AT18/1000+'HFCs - AR4'!AT18+'PFCs - AR4'!AT18+'SF6 - AR4'!AT18</f>
        <v>132.85033380812362</v>
      </c>
      <c r="AU18" s="5">
        <f>'CO2'!AU18+25*'CH4'!AU18/1000+298*N2O!AU18/1000+'HFCs - AR4'!AU18+'PFCs - AR4'!AU18+'SF6 - AR4'!AU18</f>
        <v>119.14956028625696</v>
      </c>
      <c r="AV18" s="5">
        <f>'CO2'!AV18+25*'CH4'!AV18/1000+298*N2O!AV18/1000+'HFCs - AR4'!AV18+'PFCs - AR4'!AV18+'SF6 - AR4'!AV18</f>
        <v>104.35443374761267</v>
      </c>
      <c r="AW18" s="5">
        <f>'CO2'!AW18+25*'CH4'!AW18/1000+298*N2O!AW18/1000+'HFCs - AR4'!AW18+'PFCs - AR4'!AW18+'SF6 - AR4'!AW18</f>
        <v>102.85286055158964</v>
      </c>
      <c r="AX18" s="5">
        <f>'CO2'!AX18+25*'CH4'!AX18/1000+298*N2O!AX18/1000+'HFCs - AR4'!AX18+'PFCs - AR4'!AX18+'SF6 - AR4'!AX18</f>
        <v>101.83431524787775</v>
      </c>
      <c r="AY18" s="5">
        <f>'CO2'!AY18+25*'CH4'!AY18/1000+298*N2O!AY18/1000+'HFCs - AR4'!AY18+'PFCs - AR4'!AY18+'SF6 - AR4'!AY18</f>
        <v>100.51626491663968</v>
      </c>
      <c r="AZ18" s="5">
        <f>'CO2'!AZ18+25*'CH4'!AZ18/1000+298*N2O!AZ18/1000+'HFCs - AR4'!AZ18+'PFCs - AR4'!AZ18+'SF6 - AR4'!AZ18</f>
        <v>99.522772954363901</v>
      </c>
      <c r="BA18" s="5">
        <f>'CO2'!BA18+25*'CH4'!BA18/1000+298*N2O!BA18/1000+'HFCs - AR4'!BA18+'PFCs - AR4'!BA18+'SF6 - AR4'!BA18</f>
        <v>99.371239121372952</v>
      </c>
    </row>
    <row r="19" spans="1:53" x14ac:dyDescent="0.2">
      <c r="A19" s="3" t="s">
        <v>180</v>
      </c>
      <c r="B19" s="4" t="s">
        <v>15</v>
      </c>
      <c r="C19" s="5">
        <f>'CO2'!C19+25*'CH4'!C19/1000+298*N2O!C19/1000+'HFCs - AR4'!C19+'PFCs - AR4'!C19+'SF6 - AR4'!C19</f>
        <v>45.583559475121923</v>
      </c>
      <c r="D19" s="5">
        <f>'CO2'!D19+25*'CH4'!D19/1000+298*N2O!D19/1000+'HFCs - AR4'!D19+'PFCs - AR4'!D19+'SF6 - AR4'!D19</f>
        <v>45.486579291514595</v>
      </c>
      <c r="E19" s="5">
        <f>'CO2'!E19+25*'CH4'!E19/1000+298*N2O!E19/1000+'HFCs - AR4'!E19+'PFCs - AR4'!E19+'SF6 - AR4'!E19</f>
        <v>45.54886285924195</v>
      </c>
      <c r="F19" s="5">
        <f>'CO2'!F19+25*'CH4'!F19/1000+298*N2O!F19/1000+'HFCs - AR4'!F19+'PFCs - AR4'!F19+'SF6 - AR4'!F19</f>
        <v>46.007715591609703</v>
      </c>
      <c r="G19" s="5">
        <f>'CO2'!G19+25*'CH4'!G19/1000+298*N2O!G19/1000+'HFCs - AR4'!G19+'PFCs - AR4'!G19+'SF6 - AR4'!G19</f>
        <v>46.673882838450211</v>
      </c>
      <c r="H19" s="5">
        <f>'CO2'!H19+25*'CH4'!H19/1000+298*N2O!H19/1000+'HFCs - AR4'!H19+'PFCs - AR4'!H19+'SF6 - AR4'!H19</f>
        <v>47.483854515402165</v>
      </c>
      <c r="I19" s="5">
        <f>'CO2'!I19+25*'CH4'!I19/1000+298*N2O!I19/1000+'HFCs - AR4'!I19+'PFCs - AR4'!I19+'SF6 - AR4'!I19</f>
        <v>48.366566080130653</v>
      </c>
      <c r="J19" s="5">
        <f>'CO2'!J19+25*'CH4'!J19/1000+298*N2O!J19/1000+'HFCs - AR4'!J19+'PFCs - AR4'!J19+'SF6 - AR4'!J19</f>
        <v>49.276971776198486</v>
      </c>
      <c r="K19" s="5">
        <f>'CO2'!K19+25*'CH4'!K19/1000+298*N2O!K19/1000+'HFCs - AR4'!K19+'PFCs - AR4'!K19+'SF6 - AR4'!K19</f>
        <v>50.205194457188341</v>
      </c>
      <c r="L19" s="5">
        <f>'CO2'!L19+25*'CH4'!L19/1000+298*N2O!L19/1000+'HFCs - AR4'!L19+'PFCs - AR4'!L19+'SF6 - AR4'!L19</f>
        <v>51.146060905068467</v>
      </c>
      <c r="M19" s="5">
        <f>'CO2'!M19+25*'CH4'!M19/1000+298*N2O!M19/1000+'HFCs - AR4'!M19+'PFCs - AR4'!M19+'SF6 - AR4'!M19</f>
        <v>52.099866730590279</v>
      </c>
      <c r="N19" s="5">
        <f>'CO2'!N19+25*'CH4'!N19/1000+298*N2O!N19/1000+'HFCs - AR4'!N19+'PFCs - AR4'!N19+'SF6 - AR4'!N19</f>
        <v>56.065064232223996</v>
      </c>
      <c r="O19" s="5">
        <f>'CO2'!O19+25*'CH4'!O19/1000+298*N2O!O19/1000+'HFCs - AR4'!O19+'PFCs - AR4'!O19+'SF6 - AR4'!O19</f>
        <v>61.804165372679719</v>
      </c>
      <c r="P19" s="5">
        <f>'CO2'!P19+25*'CH4'!P19/1000+298*N2O!P19/1000+'HFCs - AR4'!P19+'PFCs - AR4'!P19+'SF6 - AR4'!P19</f>
        <v>69.469980232136322</v>
      </c>
      <c r="Q19" s="5">
        <f>'CO2'!Q19+25*'CH4'!Q19/1000+298*N2O!Q19/1000+'HFCs - AR4'!Q19+'PFCs - AR4'!Q19+'SF6 - AR4'!Q19</f>
        <v>79.891247914988028</v>
      </c>
      <c r="R19" s="5">
        <f>'CO2'!R19+25*'CH4'!R19/1000+298*N2O!R19/1000+'HFCs - AR4'!R19+'PFCs - AR4'!R19+'SF6 - AR4'!R19</f>
        <v>90.620219682122709</v>
      </c>
      <c r="S19" s="5">
        <f>'CO2'!S19+25*'CH4'!S19/1000+298*N2O!S19/1000+'HFCs - AR4'!S19+'PFCs - AR4'!S19+'SF6 - AR4'!S19</f>
        <v>101.89082773562656</v>
      </c>
      <c r="T19" s="5">
        <f>'CO2'!T19+25*'CH4'!T19/1000+298*N2O!T19/1000+'HFCs - AR4'!T19+'PFCs - AR4'!T19+'SF6 - AR4'!T19</f>
        <v>108.94756808198723</v>
      </c>
      <c r="U19" s="5">
        <f>'CO2'!U19+25*'CH4'!U19/1000+298*N2O!U19/1000+'HFCs - AR4'!U19+'PFCs - AR4'!U19+'SF6 - AR4'!U19</f>
        <v>111.57838668189736</v>
      </c>
      <c r="V19" s="5">
        <f>'CO2'!V19+25*'CH4'!V19/1000+298*N2O!V19/1000+'HFCs - AR4'!V19+'PFCs - AR4'!V19+'SF6 - AR4'!V19</f>
        <v>100.99231505377222</v>
      </c>
      <c r="W19" s="5">
        <f>'CO2'!W19+25*'CH4'!W19/1000+298*N2O!W19/1000+'HFCs - AR4'!W19+'PFCs - AR4'!W19+'SF6 - AR4'!W19</f>
        <v>96.910979103409346</v>
      </c>
      <c r="X19" s="5">
        <f>'CO2'!X19+25*'CH4'!X19/1000+298*N2O!X19/1000+'HFCs - AR4'!X19+'PFCs - AR4'!X19+'SF6 - AR4'!X19</f>
        <v>91.643002834360203</v>
      </c>
      <c r="Y19" s="5">
        <f>'CO2'!Y19+25*'CH4'!Y19/1000+298*N2O!Y19/1000+'HFCs - AR4'!Y19+'PFCs - AR4'!Y19+'SF6 - AR4'!Y19</f>
        <v>88.179590630288686</v>
      </c>
      <c r="Z19" s="5">
        <f>'CO2'!Z19+25*'CH4'!Z19/1000+298*N2O!Z19/1000+'HFCs - AR4'!Z19+'PFCs - AR4'!Z19+'SF6 - AR4'!Z19</f>
        <v>87.295584781546708</v>
      </c>
      <c r="AA19" s="5">
        <f>'CO2'!AA19+25*'CH4'!AA19/1000+298*N2O!AA19/1000+'HFCs - AR4'!AA19+'PFCs - AR4'!AA19+'SF6 - AR4'!AA19</f>
        <v>86.4218788329663</v>
      </c>
      <c r="AB19" s="5">
        <f>'CO2'!AB19+25*'CH4'!AB19/1000+298*N2O!AB19/1000+'HFCs - AR4'!AB19+'PFCs - AR4'!AB19+'SF6 - AR4'!AB19</f>
        <v>85.209474041280771</v>
      </c>
      <c r="AC19" s="5">
        <f>'CO2'!AC19+25*'CH4'!AC19/1000+298*N2O!AC19/1000+'HFCs - AR4'!AC19+'PFCs - AR4'!AC19+'SF6 - AR4'!AC19</f>
        <v>84.588318801770967</v>
      </c>
      <c r="AD19" s="5">
        <f>'CO2'!AD19+25*'CH4'!AD19/1000+298*N2O!AD19/1000+'HFCs - AR4'!AD19+'PFCs - AR4'!AD19+'SF6 - AR4'!AD19</f>
        <v>84.252885582658109</v>
      </c>
      <c r="AE19" s="5">
        <f>'CO2'!AE19+25*'CH4'!AE19/1000+298*N2O!AE19/1000+'HFCs - AR4'!AE19+'PFCs - AR4'!AE19+'SF6 - AR4'!AE19</f>
        <v>84.408788553354157</v>
      </c>
      <c r="AF19" s="5">
        <f>'CO2'!AF19+25*'CH4'!AF19/1000+298*N2O!AF19/1000+'HFCs - AR4'!AF19+'PFCs - AR4'!AF19+'SF6 - AR4'!AF19</f>
        <v>80.306130831937793</v>
      </c>
      <c r="AG19" s="5">
        <f>'CO2'!AG19+25*'CH4'!AG19/1000+298*N2O!AG19/1000+'HFCs - AR4'!AG19+'PFCs - AR4'!AG19+'SF6 - AR4'!AG19</f>
        <v>19.988203269750624</v>
      </c>
      <c r="AH19" s="5">
        <f>'CO2'!AH19+25*'CH4'!AH19/1000+298*N2O!AH19/1000+'HFCs - AR4'!AH19+'PFCs - AR4'!AH19+'SF6 - AR4'!AH19</f>
        <v>19.976242331775623</v>
      </c>
      <c r="AI19" s="5">
        <f>'CO2'!AI19+25*'CH4'!AI19/1000+298*N2O!AI19/1000+'HFCs - AR4'!AI19+'PFCs - AR4'!AI19+'SF6 - AR4'!AI19</f>
        <v>19.976242331775623</v>
      </c>
      <c r="AJ19" s="5">
        <f>'CO2'!AJ19+25*'CH4'!AJ19/1000+298*N2O!AJ19/1000+'HFCs - AR4'!AJ19+'PFCs - AR4'!AJ19+'SF6 - AR4'!AJ19</f>
        <v>19.976242331775623</v>
      </c>
      <c r="AK19" s="5">
        <f>'CO2'!AK19+25*'CH4'!AK19/1000+298*N2O!AK19/1000+'HFCs - AR4'!AK19+'PFCs - AR4'!AK19+'SF6 - AR4'!AK19</f>
        <v>19.976242331775623</v>
      </c>
      <c r="AL19" s="5">
        <f>'CO2'!AL19+25*'CH4'!AL19/1000+298*N2O!AL19/1000+'HFCs - AR4'!AL19+'PFCs - AR4'!AL19+'SF6 - AR4'!AL19</f>
        <v>19.49978301551209</v>
      </c>
      <c r="AM19" s="5">
        <f>'CO2'!AM19+25*'CH4'!AM19/1000+298*N2O!AM19/1000+'HFCs - AR4'!AM19+'PFCs - AR4'!AM19+'SF6 - AR4'!AM19</f>
        <v>17.955721082023334</v>
      </c>
      <c r="AN19" s="5">
        <f>'CO2'!AN19+25*'CH4'!AN19/1000+298*N2O!AN19/1000+'HFCs - AR4'!AN19+'PFCs - AR4'!AN19+'SF6 - AR4'!AN19</f>
        <v>15.861757405377842</v>
      </c>
      <c r="AO19" s="5">
        <f>'CO2'!AO19+25*'CH4'!AO19/1000+298*N2O!AO19/1000+'HFCs - AR4'!AO19+'PFCs - AR4'!AO19+'SF6 - AR4'!AO19</f>
        <v>12.692390909405471</v>
      </c>
      <c r="AP19" s="5">
        <f>'CO2'!AP19+25*'CH4'!AP19/1000+298*N2O!AP19/1000+'HFCs - AR4'!AP19+'PFCs - AR4'!AP19+'SF6 - AR4'!AP19</f>
        <v>8.1050127023497645</v>
      </c>
      <c r="AQ19" s="5">
        <f>'CO2'!AQ19+25*'CH4'!AQ19/1000+298*N2O!AQ19/1000+'HFCs - AR4'!AQ19+'PFCs - AR4'!AQ19+'SF6 - AR4'!AQ19</f>
        <v>4.281941173157159E-2</v>
      </c>
      <c r="AR19" s="5">
        <f>'CO2'!AR19+25*'CH4'!AR19/1000+298*N2O!AR19/1000+'HFCs - AR4'!AR19+'PFCs - AR4'!AR19+'SF6 - AR4'!AR19</f>
        <v>0.68283018881189239</v>
      </c>
      <c r="AS19" s="5">
        <f>'CO2'!AS19+25*'CH4'!AS19/1000+298*N2O!AS19/1000+'HFCs - AR4'!AS19+'PFCs - AR4'!AS19+'SF6 - AR4'!AS19</f>
        <v>1.6616204520366038</v>
      </c>
      <c r="AT19" s="5">
        <f>'CO2'!AT19+25*'CH4'!AT19/1000+298*N2O!AT19/1000+'HFCs - AR4'!AT19+'PFCs - AR4'!AT19+'SF6 - AR4'!AT19</f>
        <v>3.3385106320636719</v>
      </c>
      <c r="AU19" s="5">
        <f>'CO2'!AU19+25*'CH4'!AU19/1000+298*N2O!AU19/1000+'HFCs - AR4'!AU19+'PFCs - AR4'!AU19+'SF6 - AR4'!AU19</f>
        <v>6.858864564329064</v>
      </c>
      <c r="AV19" s="5">
        <f>'CO2'!AV19+25*'CH4'!AV19/1000+298*N2O!AV19/1000+'HFCs - AR4'!AV19+'PFCs - AR4'!AV19+'SF6 - AR4'!AV19</f>
        <v>14.027751558129159</v>
      </c>
      <c r="AW19" s="5">
        <f>'CO2'!AW19+25*'CH4'!AW19/1000+298*N2O!AW19/1000+'HFCs - AR4'!AW19+'PFCs - AR4'!AW19+'SF6 - AR4'!AW19</f>
        <v>14.641089048087398</v>
      </c>
      <c r="AX19" s="5">
        <f>'CO2'!AX19+25*'CH4'!AX19/1000+298*N2O!AX19/1000+'HFCs - AR4'!AX19+'PFCs - AR4'!AX19+'SF6 - AR4'!AX19</f>
        <v>15.254426538045637</v>
      </c>
      <c r="AY19" s="5">
        <f>'CO2'!AY19+25*'CH4'!AY19/1000+298*N2O!AY19/1000+'HFCs - AR4'!AY19+'PFCs - AR4'!AY19+'SF6 - AR4'!AY19</f>
        <v>15.867764028003869</v>
      </c>
      <c r="AZ19" s="5">
        <f>'CO2'!AZ19+25*'CH4'!AZ19/1000+298*N2O!AZ19/1000+'HFCs - AR4'!AZ19+'PFCs - AR4'!AZ19+'SF6 - AR4'!AZ19</f>
        <v>16.481101517962117</v>
      </c>
      <c r="BA19" s="5">
        <f>'CO2'!BA19+25*'CH4'!BA19/1000+298*N2O!BA19/1000+'HFCs - AR4'!BA19+'PFCs - AR4'!BA19+'SF6 - AR4'!BA19</f>
        <v>17.094439007920357</v>
      </c>
    </row>
    <row r="20" spans="1:53" x14ac:dyDescent="0.2">
      <c r="A20" s="3" t="s">
        <v>181</v>
      </c>
      <c r="B20" s="4" t="s">
        <v>16</v>
      </c>
      <c r="C20" s="5">
        <f>'CO2'!C20+25*'CH4'!C20/1000+298*N2O!C20/1000+'HFCs - AR4'!C20+'PFCs - AR4'!C20+'SF6 - AR4'!C20</f>
        <v>5119.4622805606277</v>
      </c>
      <c r="D20" s="5">
        <f>'CO2'!D20+25*'CH4'!D20/1000+298*N2O!D20/1000+'HFCs - AR4'!D20+'PFCs - AR4'!D20+'SF6 - AR4'!D20</f>
        <v>5377.0711441256926</v>
      </c>
      <c r="E20" s="5">
        <f>'CO2'!E20+25*'CH4'!E20/1000+298*N2O!E20/1000+'HFCs - AR4'!E20+'PFCs - AR4'!E20+'SF6 - AR4'!E20</f>
        <v>4790.7710860406796</v>
      </c>
      <c r="F20" s="5">
        <f>'CO2'!F20+25*'CH4'!F20/1000+298*N2O!F20/1000+'HFCs - AR4'!F20+'PFCs - AR4'!F20+'SF6 - AR4'!F20</f>
        <v>5534.1998632241575</v>
      </c>
      <c r="G20" s="5">
        <f>'CO2'!G20+25*'CH4'!G20/1000+298*N2O!G20/1000+'HFCs - AR4'!G20+'PFCs - AR4'!G20+'SF6 - AR4'!G20</f>
        <v>5073.5551107444962</v>
      </c>
      <c r="H20" s="5">
        <f>'CO2'!H20+25*'CH4'!H20/1000+298*N2O!H20/1000+'HFCs - AR4'!H20+'PFCs - AR4'!H20+'SF6 - AR4'!H20</f>
        <v>5120.5846385969462</v>
      </c>
      <c r="I20" s="5">
        <f>'CO2'!I20+25*'CH4'!I20/1000+298*N2O!I20/1000+'HFCs - AR4'!I20+'PFCs - AR4'!I20+'SF6 - AR4'!I20</f>
        <v>5485.0575663077816</v>
      </c>
      <c r="J20" s="5">
        <f>'CO2'!J20+25*'CH4'!J20/1000+298*N2O!J20/1000+'HFCs - AR4'!J20+'PFCs - AR4'!J20+'SF6 - AR4'!J20</f>
        <v>4921.4413169236559</v>
      </c>
      <c r="K20" s="5">
        <f>'CO2'!K20+25*'CH4'!K20/1000+298*N2O!K20/1000+'HFCs - AR4'!K20+'PFCs - AR4'!K20+'SF6 - AR4'!K20</f>
        <v>4827.7614339650672</v>
      </c>
      <c r="L20" s="5">
        <f>'CO2'!L20+25*'CH4'!L20/1000+298*N2O!L20/1000+'HFCs - AR4'!L20+'PFCs - AR4'!L20+'SF6 - AR4'!L20</f>
        <v>4638.4605558879093</v>
      </c>
      <c r="M20" s="5">
        <f>'CO2'!M20+25*'CH4'!M20/1000+298*N2O!M20/1000+'HFCs - AR4'!M20+'PFCs - AR4'!M20+'SF6 - AR4'!M20</f>
        <v>4151.2975411748839</v>
      </c>
      <c r="N20" s="5">
        <f>'CO2'!N20+25*'CH4'!N20/1000+298*N2O!N20/1000+'HFCs - AR4'!N20+'PFCs - AR4'!N20+'SF6 - AR4'!N20</f>
        <v>4357.1705274058695</v>
      </c>
      <c r="O20" s="5">
        <f>'CO2'!O20+25*'CH4'!O20/1000+298*N2O!O20/1000+'HFCs - AR4'!O20+'PFCs - AR4'!O20+'SF6 - AR4'!O20</f>
        <v>4097.3706727028275</v>
      </c>
      <c r="P20" s="5">
        <f>'CO2'!P20+25*'CH4'!P20/1000+298*N2O!P20/1000+'HFCs - AR4'!P20+'PFCs - AR4'!P20+'SF6 - AR4'!P20</f>
        <v>4073.496663158212</v>
      </c>
      <c r="Q20" s="5">
        <f>'CO2'!Q20+25*'CH4'!Q20/1000+298*N2O!Q20/1000+'HFCs - AR4'!Q20+'PFCs - AR4'!Q20+'SF6 - AR4'!Q20</f>
        <v>3931.0198954282164</v>
      </c>
      <c r="R20" s="5">
        <f>'CO2'!R20+25*'CH4'!R20/1000+298*N2O!R20/1000+'HFCs - AR4'!R20+'PFCs - AR4'!R20+'SF6 - AR4'!R20</f>
        <v>3818.3083277720052</v>
      </c>
      <c r="S20" s="5">
        <f>'CO2'!S20+25*'CH4'!S20/1000+298*N2O!S20/1000+'HFCs - AR4'!S20+'PFCs - AR4'!S20+'SF6 - AR4'!S20</f>
        <v>3577.8611247762351</v>
      </c>
      <c r="T20" s="5">
        <f>'CO2'!T20+25*'CH4'!T20/1000+298*N2O!T20/1000+'HFCs - AR4'!T20+'PFCs - AR4'!T20+'SF6 - AR4'!T20</f>
        <v>3337.6709244249387</v>
      </c>
      <c r="U20" s="5">
        <f>'CO2'!U20+25*'CH4'!U20/1000+298*N2O!U20/1000+'HFCs - AR4'!U20+'PFCs - AR4'!U20+'SF6 - AR4'!U20</f>
        <v>3220.9770849189322</v>
      </c>
      <c r="V20" s="5">
        <f>'CO2'!V20+25*'CH4'!V20/1000+298*N2O!V20/1000+'HFCs - AR4'!V20+'PFCs - AR4'!V20+'SF6 - AR4'!V20</f>
        <v>3130.2168026643776</v>
      </c>
      <c r="W20" s="5">
        <f>'CO2'!W20+25*'CH4'!W20/1000+298*N2O!W20/1000+'HFCs - AR4'!W20+'PFCs - AR4'!W20+'SF6 - AR4'!W20</f>
        <v>3333.7070728318549</v>
      </c>
      <c r="X20" s="5">
        <f>'CO2'!X20+25*'CH4'!X20/1000+298*N2O!X20/1000+'HFCs - AR4'!X20+'PFCs - AR4'!X20+'SF6 - AR4'!X20</f>
        <v>2820.017417079453</v>
      </c>
      <c r="Y20" s="5">
        <f>'CO2'!Y20+25*'CH4'!Y20/1000+298*N2O!Y20/1000+'HFCs - AR4'!Y20+'PFCs - AR4'!Y20+'SF6 - AR4'!Y20</f>
        <v>2626.3055817423874</v>
      </c>
      <c r="Z20" s="5">
        <f>'CO2'!Z20+25*'CH4'!Z20/1000+298*N2O!Z20/1000+'HFCs - AR4'!Z20+'PFCs - AR4'!Z20+'SF6 - AR4'!Z20</f>
        <v>2534.0657598745424</v>
      </c>
      <c r="AA20" s="5">
        <f>'CO2'!AA20+25*'CH4'!AA20/1000+298*N2O!AA20/1000+'HFCs - AR4'!AA20+'PFCs - AR4'!AA20+'SF6 - AR4'!AA20</f>
        <v>2025.0306758141423</v>
      </c>
      <c r="AB20" s="5">
        <f>'CO2'!AB20+25*'CH4'!AB20/1000+298*N2O!AB20/1000+'HFCs - AR4'!AB20+'PFCs - AR4'!AB20+'SF6 - AR4'!AB20</f>
        <v>2123.8073730969058</v>
      </c>
      <c r="AC20" s="5">
        <f>'CO2'!AC20+25*'CH4'!AC20/1000+298*N2O!AC20/1000+'HFCs - AR4'!AC20+'PFCs - AR4'!AC20+'SF6 - AR4'!AC20</f>
        <v>2159.9563104000781</v>
      </c>
      <c r="AD20" s="5">
        <f>'CO2'!AD20+25*'CH4'!AD20/1000+298*N2O!AD20/1000+'HFCs - AR4'!AD20+'PFCs - AR4'!AD20+'SF6 - AR4'!AD20</f>
        <v>2024.402636719273</v>
      </c>
      <c r="AE20" s="5">
        <f>'CO2'!AE20+25*'CH4'!AE20/1000+298*N2O!AE20/1000+'HFCs - AR4'!AE20+'PFCs - AR4'!AE20+'SF6 - AR4'!AE20</f>
        <v>1961.3843966423692</v>
      </c>
      <c r="AF20" s="5">
        <f>'CO2'!AF20+25*'CH4'!AF20/1000+298*N2O!AF20/1000+'HFCs - AR4'!AF20+'PFCs - AR4'!AF20+'SF6 - AR4'!AF20</f>
        <v>1857.9748749557314</v>
      </c>
      <c r="AG20" s="5">
        <f>'CO2'!AG20+25*'CH4'!AG20/1000+298*N2O!AG20/1000+'HFCs - AR4'!AG20+'PFCs - AR4'!AG20+'SF6 - AR4'!AG20</f>
        <v>1825.4721581812912</v>
      </c>
      <c r="AH20" s="5">
        <f>'CO2'!AH20+25*'CH4'!AH20/1000+298*N2O!AH20/1000+'HFCs - AR4'!AH20+'PFCs - AR4'!AH20+'SF6 - AR4'!AH20</f>
        <v>1654.2437668535485</v>
      </c>
      <c r="AI20" s="5">
        <f>'CO2'!AI20+25*'CH4'!AI20/1000+298*N2O!AI20/1000+'HFCs - AR4'!AI20+'PFCs - AR4'!AI20+'SF6 - AR4'!AI20</f>
        <v>1456.2134929275326</v>
      </c>
      <c r="AJ20" s="5">
        <f>'CO2'!AJ20+25*'CH4'!AJ20/1000+298*N2O!AJ20/1000+'HFCs - AR4'!AJ20+'PFCs - AR4'!AJ20+'SF6 - AR4'!AJ20</f>
        <v>1304.0564669192129</v>
      </c>
      <c r="AK20" s="5">
        <f>'CO2'!AK20+25*'CH4'!AK20/1000+298*N2O!AK20/1000+'HFCs - AR4'!AK20+'PFCs - AR4'!AK20+'SF6 - AR4'!AK20</f>
        <v>1156.4592706269784</v>
      </c>
      <c r="AL20" s="5">
        <f>'CO2'!AL20+25*'CH4'!AL20/1000+298*N2O!AL20/1000+'HFCs - AR4'!AL20+'PFCs - AR4'!AL20+'SF6 - AR4'!AL20</f>
        <v>1025.3215086077817</v>
      </c>
      <c r="AM20" s="5">
        <f>'CO2'!AM20+25*'CH4'!AM20/1000+298*N2O!AM20/1000+'HFCs - AR4'!AM20+'PFCs - AR4'!AM20+'SF6 - AR4'!AM20</f>
        <v>908.59150904640546</v>
      </c>
      <c r="AN20" s="5">
        <f>'CO2'!AN20+25*'CH4'!AN20/1000+298*N2O!AN20/1000+'HFCs - AR4'!AN20+'PFCs - AR4'!AN20+'SF6 - AR4'!AN20</f>
        <v>814.04535319918853</v>
      </c>
      <c r="AO20" s="5">
        <f>'CO2'!AO20+25*'CH4'!AO20/1000+298*N2O!AO20/1000+'HFCs - AR4'!AO20+'PFCs - AR4'!AO20+'SF6 - AR4'!AO20</f>
        <v>719.88532149438856</v>
      </c>
      <c r="AP20" s="5">
        <f>'CO2'!AP20+25*'CH4'!AP20/1000+298*N2O!AP20/1000+'HFCs - AR4'!AP20+'PFCs - AR4'!AP20+'SF6 - AR4'!AP20</f>
        <v>624.16231487609173</v>
      </c>
      <c r="AQ20" s="5">
        <f>'CO2'!AQ20+25*'CH4'!AQ20/1000+298*N2O!AQ20/1000+'HFCs - AR4'!AQ20+'PFCs - AR4'!AQ20+'SF6 - AR4'!AQ20</f>
        <v>528.39269331766741</v>
      </c>
      <c r="AR20" s="5">
        <f>'CO2'!AR20+25*'CH4'!AR20/1000+298*N2O!AR20/1000+'HFCs - AR4'!AR20+'PFCs - AR4'!AR20+'SF6 - AR4'!AR20</f>
        <v>475.95205003579196</v>
      </c>
      <c r="AS20" s="5">
        <f>'CO2'!AS20+25*'CH4'!AS20/1000+298*N2O!AS20/1000+'HFCs - AR4'!AS20+'PFCs - AR4'!AS20+'SF6 - AR4'!AS20</f>
        <v>424.15563531581142</v>
      </c>
      <c r="AT20" s="5">
        <f>'CO2'!AT20+25*'CH4'!AT20/1000+298*N2O!AT20/1000+'HFCs - AR4'!AT20+'PFCs - AR4'!AT20+'SF6 - AR4'!AT20</f>
        <v>373.9109093099774</v>
      </c>
      <c r="AU20" s="5">
        <f>'CO2'!AU20+25*'CH4'!AU20/1000+298*N2O!AU20/1000+'HFCs - AR4'!AU20+'PFCs - AR4'!AU20+'SF6 - AR4'!AU20</f>
        <v>334.42910094962525</v>
      </c>
      <c r="AV20" s="5">
        <f>'CO2'!AV20+25*'CH4'!AV20/1000+298*N2O!AV20/1000+'HFCs - AR4'!AV20+'PFCs - AR4'!AV20+'SF6 - AR4'!AV20</f>
        <v>304.11156225438987</v>
      </c>
      <c r="AW20" s="5">
        <f>'CO2'!AW20+25*'CH4'!AW20/1000+298*N2O!AW20/1000+'HFCs - AR4'!AW20+'PFCs - AR4'!AW20+'SF6 - AR4'!AW20</f>
        <v>299.98851931763136</v>
      </c>
      <c r="AX20" s="5">
        <f>'CO2'!AX20+25*'CH4'!AX20/1000+298*N2O!AX20/1000+'HFCs - AR4'!AX20+'PFCs - AR4'!AX20+'SF6 - AR4'!AX20</f>
        <v>297.71774981554296</v>
      </c>
      <c r="AY20" s="5">
        <f>'CO2'!AY20+25*'CH4'!AY20/1000+298*N2O!AY20/1000+'HFCs - AR4'!AY20+'PFCs - AR4'!AY20+'SF6 - AR4'!AY20</f>
        <v>293.95879717128173</v>
      </c>
      <c r="AZ20" s="5">
        <f>'CO2'!AZ20+25*'CH4'!AZ20/1000+298*N2O!AZ20/1000+'HFCs - AR4'!AZ20+'PFCs - AR4'!AZ20+'SF6 - AR4'!AZ20</f>
        <v>291.52318122898407</v>
      </c>
      <c r="BA20" s="5">
        <f>'CO2'!BA20+25*'CH4'!BA20/1000+298*N2O!BA20/1000+'HFCs - AR4'!BA20+'PFCs - AR4'!BA20+'SF6 - AR4'!BA20</f>
        <v>293.50079369828694</v>
      </c>
    </row>
    <row r="21" spans="1:53" x14ac:dyDescent="0.2">
      <c r="A21" s="9" t="s">
        <v>182</v>
      </c>
      <c r="B21" s="9" t="s">
        <v>17</v>
      </c>
      <c r="C21" s="5">
        <f>'CO2'!C21+25*'CH4'!C21/1000+298*N2O!C21/1000+'HFCs - AR4'!C21+'PFCs - AR4'!C21+'SF6 - AR4'!C21</f>
        <v>19.83582048834759</v>
      </c>
      <c r="D21" s="5">
        <f>'CO2'!D21+25*'CH4'!D21/1000+298*N2O!D21/1000+'HFCs - AR4'!D21+'PFCs - AR4'!D21+'SF6 - AR4'!D21</f>
        <v>20.014521478387056</v>
      </c>
      <c r="E21" s="5">
        <f>'CO2'!E21+25*'CH4'!E21/1000+298*N2O!E21/1000+'HFCs - AR4'!E21+'PFCs - AR4'!E21+'SF6 - AR4'!E21</f>
        <v>20.084805509188872</v>
      </c>
      <c r="F21" s="5">
        <f>'CO2'!F21+25*'CH4'!F21/1000+298*N2O!F21/1000+'HFCs - AR4'!F21+'PFCs - AR4'!F21+'SF6 - AR4'!F21</f>
        <v>20.241694234359517</v>
      </c>
      <c r="G21" s="5">
        <f>'CO2'!G21+25*'CH4'!G21/1000+298*N2O!G21/1000+'HFCs - AR4'!G21+'PFCs - AR4'!G21+'SF6 - AR4'!G21</f>
        <v>20.49211445965318</v>
      </c>
      <c r="H21" s="5">
        <f>'CO2'!H21+25*'CH4'!H21/1000+298*N2O!H21/1000+'HFCs - AR4'!H21+'PFCs - AR4'!H21+'SF6 - AR4'!H21</f>
        <v>20.818508163331288</v>
      </c>
      <c r="I21" s="5">
        <f>'CO2'!I21+25*'CH4'!I21/1000+298*N2O!I21/1000+'HFCs - AR4'!I21+'PFCs - AR4'!I21+'SF6 - AR4'!I21</f>
        <v>21.247647179901222</v>
      </c>
      <c r="J21" s="5">
        <f>'CO2'!J21+25*'CH4'!J21/1000+298*N2O!J21/1000+'HFCs - AR4'!J21+'PFCs - AR4'!J21+'SF6 - AR4'!J21</f>
        <v>21.754297724778919</v>
      </c>
      <c r="K21" s="5">
        <f>'CO2'!K21+25*'CH4'!K21/1000+298*N2O!K21/1000+'HFCs - AR4'!K21+'PFCs - AR4'!K21+'SF6 - AR4'!K21</f>
        <v>22.285702985860571</v>
      </c>
      <c r="L21" s="5">
        <f>'CO2'!L21+25*'CH4'!L21/1000+298*N2O!L21/1000+'HFCs - AR4'!L21+'PFCs - AR4'!L21+'SF6 - AR4'!L21</f>
        <v>22.824501105933869</v>
      </c>
      <c r="M21" s="5">
        <f>'CO2'!M21+25*'CH4'!M21/1000+298*N2O!M21/1000+'HFCs - AR4'!M21+'PFCs - AR4'!M21+'SF6 - AR4'!M21</f>
        <v>23.365523811144129</v>
      </c>
      <c r="N21" s="5">
        <f>'CO2'!N21+25*'CH4'!N21/1000+298*N2O!N21/1000+'HFCs - AR4'!N21+'PFCs - AR4'!N21+'SF6 - AR4'!N21</f>
        <v>23.883498028962869</v>
      </c>
      <c r="O21" s="5">
        <f>'CO2'!O21+25*'CH4'!O21/1000+298*N2O!O21/1000+'HFCs - AR4'!O21+'PFCs - AR4'!O21+'SF6 - AR4'!O21</f>
        <v>24.429451988653469</v>
      </c>
      <c r="P21" s="5">
        <f>'CO2'!P21+25*'CH4'!P21/1000+298*N2O!P21/1000+'HFCs - AR4'!P21+'PFCs - AR4'!P21+'SF6 - AR4'!P21</f>
        <v>25.06541370966556</v>
      </c>
      <c r="Q21" s="5">
        <f>'CO2'!Q21+25*'CH4'!Q21/1000+298*N2O!Q21/1000+'HFCs - AR4'!Q21+'PFCs - AR4'!Q21+'SF6 - AR4'!Q21</f>
        <v>25.779521687423742</v>
      </c>
      <c r="R21" s="5">
        <f>'CO2'!R21+25*'CH4'!R21/1000+298*N2O!R21/1000+'HFCs - AR4'!R21+'PFCs - AR4'!R21+'SF6 - AR4'!R21</f>
        <v>26.551767749895227</v>
      </c>
      <c r="S21" s="5">
        <f>'CO2'!S21+25*'CH4'!S21/1000+298*N2O!S21/1000+'HFCs - AR4'!S21+'PFCs - AR4'!S21+'SF6 - AR4'!S21</f>
        <v>27.78171326167854</v>
      </c>
      <c r="T21" s="5">
        <f>'CO2'!T21+25*'CH4'!T21/1000+298*N2O!T21/1000+'HFCs - AR4'!T21+'PFCs - AR4'!T21+'SF6 - AR4'!T21</f>
        <v>29.350991377662272</v>
      </c>
      <c r="U21" s="5">
        <f>'CO2'!U21+25*'CH4'!U21/1000+298*N2O!U21/1000+'HFCs - AR4'!U21+'PFCs - AR4'!U21+'SF6 - AR4'!U21</f>
        <v>30.425364984999089</v>
      </c>
      <c r="V21" s="5">
        <f>'CO2'!V21+25*'CH4'!V21/1000+298*N2O!V21/1000+'HFCs - AR4'!V21+'PFCs - AR4'!V21+'SF6 - AR4'!V21</f>
        <v>29.53316453888598</v>
      </c>
      <c r="W21" s="5">
        <f>'CO2'!W21+25*'CH4'!W21/1000+298*N2O!W21/1000+'HFCs - AR4'!W21+'PFCs - AR4'!W21+'SF6 - AR4'!W21</f>
        <v>27.490299750261219</v>
      </c>
      <c r="X21" s="5">
        <f>'CO2'!X21+25*'CH4'!X21/1000+298*N2O!X21/1000+'HFCs - AR4'!X21+'PFCs - AR4'!X21+'SF6 - AR4'!X21</f>
        <v>26.22179088774848</v>
      </c>
      <c r="Y21" s="5">
        <f>'CO2'!Y21+25*'CH4'!Y21/1000+298*N2O!Y21/1000+'HFCs - AR4'!Y21+'PFCs - AR4'!Y21+'SF6 - AR4'!Y21</f>
        <v>25.631192100148581</v>
      </c>
      <c r="Z21" s="5">
        <f>'CO2'!Z21+25*'CH4'!Z21/1000+298*N2O!Z21/1000+'HFCs - AR4'!Z21+'PFCs - AR4'!Z21+'SF6 - AR4'!Z21</f>
        <v>25.158001140267437</v>
      </c>
      <c r="AA21" s="5">
        <f>'CO2'!AA21+25*'CH4'!AA21/1000+298*N2O!AA21/1000+'HFCs - AR4'!AA21+'PFCs - AR4'!AA21+'SF6 - AR4'!AA21</f>
        <v>24.646514742536507</v>
      </c>
      <c r="AB21" s="5">
        <f>'CO2'!AB21+25*'CH4'!AB21/1000+298*N2O!AB21/1000+'HFCs - AR4'!AB21+'PFCs - AR4'!AB21+'SF6 - AR4'!AB21</f>
        <v>24.376125982050993</v>
      </c>
      <c r="AC21" s="5">
        <f>'CO2'!AC21+25*'CH4'!AC21/1000+298*N2O!AC21/1000+'HFCs - AR4'!AC21+'PFCs - AR4'!AC21+'SF6 - AR4'!AC21</f>
        <v>24.389498997397162</v>
      </c>
      <c r="AD21" s="5">
        <f>'CO2'!AD21+25*'CH4'!AD21/1000+298*N2O!AD21/1000+'HFCs - AR4'!AD21+'PFCs - AR4'!AD21+'SF6 - AR4'!AD21</f>
        <v>24.346592298604559</v>
      </c>
      <c r="AE21" s="5">
        <f>'CO2'!AE21+25*'CH4'!AE21/1000+298*N2O!AE21/1000+'HFCs - AR4'!AE21+'PFCs - AR4'!AE21+'SF6 - AR4'!AE21</f>
        <v>23.739370684100233</v>
      </c>
      <c r="AF21" s="5">
        <f>'CO2'!AF21+25*'CH4'!AF21/1000+298*N2O!AF21/1000+'HFCs - AR4'!AF21+'PFCs - AR4'!AF21+'SF6 - AR4'!AF21</f>
        <v>22.322469193813358</v>
      </c>
      <c r="AG21" s="5">
        <f>'CO2'!AG21+25*'CH4'!AG21/1000+298*N2O!AG21/1000+'HFCs - AR4'!AG21+'PFCs - AR4'!AG21+'SF6 - AR4'!AG21</f>
        <v>20.332902046330098</v>
      </c>
      <c r="AH21" s="5">
        <f>'CO2'!AH21+25*'CH4'!AH21/1000+298*N2O!AH21/1000+'HFCs - AR4'!AH21+'PFCs - AR4'!AH21+'SF6 - AR4'!AH21</f>
        <v>19.573101044484446</v>
      </c>
      <c r="AI21" s="5">
        <f>'CO2'!AI21+25*'CH4'!AI21/1000+298*N2O!AI21/1000+'HFCs - AR4'!AI21+'PFCs - AR4'!AI21+'SF6 - AR4'!AI21</f>
        <v>18.890651003315313</v>
      </c>
      <c r="AJ21" s="5">
        <f>'CO2'!AJ21+25*'CH4'!AJ21/1000+298*N2O!AJ21/1000+'HFCs - AR4'!AJ21+'PFCs - AR4'!AJ21+'SF6 - AR4'!AJ21</f>
        <v>18.371512644579777</v>
      </c>
      <c r="AK21" s="5">
        <f>'CO2'!AK21+25*'CH4'!AK21/1000+298*N2O!AK21/1000+'HFCs - AR4'!AK21+'PFCs - AR4'!AK21+'SF6 - AR4'!AK21</f>
        <v>18.035497610645493</v>
      </c>
      <c r="AL21" s="5">
        <f>'CO2'!AL21+25*'CH4'!AL21/1000+298*N2O!AL21/1000+'HFCs - AR4'!AL21+'PFCs - AR4'!AL21+'SF6 - AR4'!AL21</f>
        <v>17.806139558761025</v>
      </c>
      <c r="AM21" s="5">
        <f>'CO2'!AM21+25*'CH4'!AM21/1000+298*N2O!AM21/1000+'HFCs - AR4'!AM21+'PFCs - AR4'!AM21+'SF6 - AR4'!AM21</f>
        <v>17.526554200793086</v>
      </c>
      <c r="AN21" s="5">
        <f>'CO2'!AN21+25*'CH4'!AN21/1000+298*N2O!AN21/1000+'HFCs - AR4'!AN21+'PFCs - AR4'!AN21+'SF6 - AR4'!AN21</f>
        <v>17.186757923899517</v>
      </c>
      <c r="AO21" s="5">
        <f>'CO2'!AO21+25*'CH4'!AO21/1000+298*N2O!AO21/1000+'HFCs - AR4'!AO21+'PFCs - AR4'!AO21+'SF6 - AR4'!AO21</f>
        <v>16.842608216452437</v>
      </c>
      <c r="AP21" s="5">
        <f>'CO2'!AP21+25*'CH4'!AP21/1000+298*N2O!AP21/1000+'HFCs - AR4'!AP21+'PFCs - AR4'!AP21+'SF6 - AR4'!AP21</f>
        <v>16.499714815419424</v>
      </c>
      <c r="AQ21" s="5">
        <f>'CO2'!AQ21+25*'CH4'!AQ21/1000+298*N2O!AQ21/1000+'HFCs - AR4'!AQ21+'PFCs - AR4'!AQ21+'SF6 - AR4'!AQ21</f>
        <v>16.153915127295484</v>
      </c>
      <c r="AR21" s="5">
        <f>'CO2'!AR21+25*'CH4'!AR21/1000+298*N2O!AR21/1000+'HFCs - AR4'!AR21+'PFCs - AR4'!AR21+'SF6 - AR4'!AR21</f>
        <v>15.852693549551011</v>
      </c>
      <c r="AS21" s="5">
        <f>'CO2'!AS21+25*'CH4'!AS21/1000+298*N2O!AS21/1000+'HFCs - AR4'!AS21+'PFCs - AR4'!AS21+'SF6 - AR4'!AS21</f>
        <v>15.635075653599607</v>
      </c>
      <c r="AT21" s="5">
        <f>'CO2'!AT21+25*'CH4'!AT21/1000+298*N2O!AT21/1000+'HFCs - AR4'!AT21+'PFCs - AR4'!AT21+'SF6 - AR4'!AT21</f>
        <v>15.488062764874101</v>
      </c>
      <c r="AU21" s="5">
        <f>'CO2'!AU21+25*'CH4'!AU21/1000+298*N2O!AU21/1000+'HFCs - AR4'!AU21+'PFCs - AR4'!AU21+'SF6 - AR4'!AU21</f>
        <v>15.392720474324145</v>
      </c>
      <c r="AV21" s="5">
        <f>'CO2'!AV21+25*'CH4'!AV21/1000+298*N2O!AV21/1000+'HFCs - AR4'!AV21+'PFCs - AR4'!AV21+'SF6 - AR4'!AV21</f>
        <v>15.336903449981195</v>
      </c>
      <c r="AW21" s="5">
        <f>'CO2'!AW21+25*'CH4'!AW21/1000+298*N2O!AW21/1000+'HFCs - AR4'!AW21+'PFCs - AR4'!AW21+'SF6 - AR4'!AW21</f>
        <v>15.300211052418941</v>
      </c>
      <c r="AX21" s="5">
        <f>'CO2'!AX21+25*'CH4'!AX21/1000+298*N2O!AX21/1000+'HFCs - AR4'!AX21+'PFCs - AR4'!AX21+'SF6 - AR4'!AX21</f>
        <v>15.269001502436449</v>
      </c>
      <c r="AY21" s="5">
        <f>'CO2'!AY21+25*'CH4'!AY21/1000+298*N2O!AY21/1000+'HFCs - AR4'!AY21+'PFCs - AR4'!AY21+'SF6 - AR4'!AY21</f>
        <v>15.24025306095778</v>
      </c>
      <c r="AZ21" s="5">
        <f>'CO2'!AZ21+25*'CH4'!AZ21/1000+298*N2O!AZ21/1000+'HFCs - AR4'!AZ21+'PFCs - AR4'!AZ21+'SF6 - AR4'!AZ21</f>
        <v>15.212316926947004</v>
      </c>
      <c r="BA21" s="5">
        <f>'CO2'!BA21+25*'CH4'!BA21/1000+298*N2O!BA21/1000+'HFCs - AR4'!BA21+'PFCs - AR4'!BA21+'SF6 - AR4'!BA21</f>
        <v>15.184511621693844</v>
      </c>
    </row>
    <row r="22" spans="1:53" x14ac:dyDescent="0.2">
      <c r="A22" s="3" t="s">
        <v>183</v>
      </c>
      <c r="B22" s="4" t="s">
        <v>18</v>
      </c>
      <c r="C22" s="5">
        <f>'CO2'!C22+25*'CH4'!C22/1000+298*N2O!C22/1000+'HFCs - AR4'!C22+'PFCs - AR4'!C22+'SF6 - AR4'!C22</f>
        <v>700.54485774740533</v>
      </c>
      <c r="D22" s="5">
        <f>'CO2'!D22+25*'CH4'!D22/1000+298*N2O!D22/1000+'HFCs - AR4'!D22+'PFCs - AR4'!D22+'SF6 - AR4'!D22</f>
        <v>787.23135332581739</v>
      </c>
      <c r="E22" s="5">
        <f>'CO2'!E22+25*'CH4'!E22/1000+298*N2O!E22/1000+'HFCs - AR4'!E22+'PFCs - AR4'!E22+'SF6 - AR4'!E22</f>
        <v>738.79801307796436</v>
      </c>
      <c r="F22" s="5">
        <f>'CO2'!F22+25*'CH4'!F22/1000+298*N2O!F22/1000+'HFCs - AR4'!F22+'PFCs - AR4'!F22+'SF6 - AR4'!F22</f>
        <v>705.90969107862259</v>
      </c>
      <c r="G22" s="5">
        <f>'CO2'!G22+25*'CH4'!G22/1000+298*N2O!G22/1000+'HFCs - AR4'!G22+'PFCs - AR4'!G22+'SF6 - AR4'!G22</f>
        <v>755.3446205532133</v>
      </c>
      <c r="H22" s="5">
        <f>'CO2'!H22+25*'CH4'!H22/1000+298*N2O!H22/1000+'HFCs - AR4'!H22+'PFCs - AR4'!H22+'SF6 - AR4'!H22</f>
        <v>846.55131145750045</v>
      </c>
      <c r="I22" s="5">
        <f>'CO2'!I22+25*'CH4'!I22/1000+298*N2O!I22/1000+'HFCs - AR4'!I22+'PFCs - AR4'!I22+'SF6 - AR4'!I22</f>
        <v>996.08754774021747</v>
      </c>
      <c r="J22" s="5">
        <f>'CO2'!J22+25*'CH4'!J22/1000+298*N2O!J22/1000+'HFCs - AR4'!J22+'PFCs - AR4'!J22+'SF6 - AR4'!J22</f>
        <v>984.17321012259208</v>
      </c>
      <c r="K22" s="5">
        <f>'CO2'!K22+25*'CH4'!K22/1000+298*N2O!K22/1000+'HFCs - AR4'!K22+'PFCs - AR4'!K22+'SF6 - AR4'!K22</f>
        <v>977.67560186947412</v>
      </c>
      <c r="L22" s="5">
        <f>'CO2'!L22+25*'CH4'!L22/1000+298*N2O!L22/1000+'HFCs - AR4'!L22+'PFCs - AR4'!L22+'SF6 - AR4'!L22</f>
        <v>962.8538264517133</v>
      </c>
      <c r="M22" s="5">
        <f>'CO2'!M22+25*'CH4'!M22/1000+298*N2O!M22/1000+'HFCs - AR4'!M22+'PFCs - AR4'!M22+'SF6 - AR4'!M22</f>
        <v>911.29012083556779</v>
      </c>
      <c r="N22" s="5">
        <f>'CO2'!N22+25*'CH4'!N22/1000+298*N2O!N22/1000+'HFCs - AR4'!N22+'PFCs - AR4'!N22+'SF6 - AR4'!N22</f>
        <v>932.40790681121496</v>
      </c>
      <c r="O22" s="5">
        <f>'CO2'!O22+25*'CH4'!O22/1000+298*N2O!O22/1000+'HFCs - AR4'!O22+'PFCs - AR4'!O22+'SF6 - AR4'!O22</f>
        <v>857.52178576649419</v>
      </c>
      <c r="P22" s="5">
        <f>'CO2'!P22+25*'CH4'!P22/1000+298*N2O!P22/1000+'HFCs - AR4'!P22+'PFCs - AR4'!P22+'SF6 - AR4'!P22</f>
        <v>832.13621000873957</v>
      </c>
      <c r="Q22" s="5">
        <f>'CO2'!Q22+25*'CH4'!Q22/1000+298*N2O!Q22/1000+'HFCs - AR4'!Q22+'PFCs - AR4'!Q22+'SF6 - AR4'!Q22</f>
        <v>814.35870304941784</v>
      </c>
      <c r="R22" s="5">
        <f>'CO2'!R22+25*'CH4'!R22/1000+298*N2O!R22/1000+'HFCs - AR4'!R22+'PFCs - AR4'!R22+'SF6 - AR4'!R22</f>
        <v>767.22542543181646</v>
      </c>
      <c r="S22" s="5">
        <f>'CO2'!S22+25*'CH4'!S22/1000+298*N2O!S22/1000+'HFCs - AR4'!S22+'PFCs - AR4'!S22+'SF6 - AR4'!S22</f>
        <v>685.13498793254757</v>
      </c>
      <c r="T22" s="5">
        <f>'CO2'!T22+25*'CH4'!T22/1000+298*N2O!T22/1000+'HFCs - AR4'!T22+'PFCs - AR4'!T22+'SF6 - AR4'!T22</f>
        <v>541.70584790385726</v>
      </c>
      <c r="U22" s="5">
        <f>'CO2'!U22+25*'CH4'!U22/1000+298*N2O!U22/1000+'HFCs - AR4'!U22+'PFCs - AR4'!U22+'SF6 - AR4'!U22</f>
        <v>484.50069285274992</v>
      </c>
      <c r="V22" s="5">
        <f>'CO2'!V22+25*'CH4'!V22/1000+298*N2O!V22/1000+'HFCs - AR4'!V22+'PFCs - AR4'!V22+'SF6 - AR4'!V22</f>
        <v>415.75035307351106</v>
      </c>
      <c r="W22" s="5">
        <f>'CO2'!W22+25*'CH4'!W22/1000+298*N2O!W22/1000+'HFCs - AR4'!W22+'PFCs - AR4'!W22+'SF6 - AR4'!W22</f>
        <v>527.74086645887382</v>
      </c>
      <c r="X22" s="5">
        <f>'CO2'!X22+25*'CH4'!X22/1000+298*N2O!X22/1000+'HFCs - AR4'!X22+'PFCs - AR4'!X22+'SF6 - AR4'!X22</f>
        <v>453.79003905998746</v>
      </c>
      <c r="Y22" s="5">
        <f>'CO2'!Y22+25*'CH4'!Y22/1000+298*N2O!Y22/1000+'HFCs - AR4'!Y22+'PFCs - AR4'!Y22+'SF6 - AR4'!Y22</f>
        <v>385.5622535235272</v>
      </c>
      <c r="Z22" s="5">
        <f>'CO2'!Z22+25*'CH4'!Z22/1000+298*N2O!Z22/1000+'HFCs - AR4'!Z22+'PFCs - AR4'!Z22+'SF6 - AR4'!Z22</f>
        <v>358.89487223114014</v>
      </c>
      <c r="AA22" s="5">
        <f>'CO2'!AA22+25*'CH4'!AA22/1000+298*N2O!AA22/1000+'HFCs - AR4'!AA22+'PFCs - AR4'!AA22+'SF6 - AR4'!AA22</f>
        <v>234.67782795596324</v>
      </c>
      <c r="AB22" s="5">
        <f>'CO2'!AB22+25*'CH4'!AB22/1000+298*N2O!AB22/1000+'HFCs - AR4'!AB22+'PFCs - AR4'!AB22+'SF6 - AR4'!AB22</f>
        <v>202.44870349227619</v>
      </c>
      <c r="AC22" s="5">
        <f>'CO2'!AC22+25*'CH4'!AC22/1000+298*N2O!AC22/1000+'HFCs - AR4'!AC22+'PFCs - AR4'!AC22+'SF6 - AR4'!AC22</f>
        <v>219.67293913928893</v>
      </c>
      <c r="AD22" s="5">
        <f>'CO2'!AD22+25*'CH4'!AD22/1000+298*N2O!AD22/1000+'HFCs - AR4'!AD22+'PFCs - AR4'!AD22+'SF6 - AR4'!AD22</f>
        <v>196.06357604054659</v>
      </c>
      <c r="AE22" s="5">
        <f>'CO2'!AE22+25*'CH4'!AE22/1000+298*N2O!AE22/1000+'HFCs - AR4'!AE22+'PFCs - AR4'!AE22+'SF6 - AR4'!AE22</f>
        <v>207.20942640585693</v>
      </c>
      <c r="AF22" s="5">
        <f>'CO2'!AF22+25*'CH4'!AF22/1000+298*N2O!AF22/1000+'HFCs - AR4'!AF22+'PFCs - AR4'!AF22+'SF6 - AR4'!AF22</f>
        <v>152.59033591508788</v>
      </c>
      <c r="AG22" s="5">
        <f>'CO2'!AG22+25*'CH4'!AG22/1000+298*N2O!AG22/1000+'HFCs - AR4'!AG22+'PFCs - AR4'!AG22+'SF6 - AR4'!AG22</f>
        <v>153.79813226777745</v>
      </c>
      <c r="AH22" s="5">
        <f>'CO2'!AH22+25*'CH4'!AH22/1000+298*N2O!AH22/1000+'HFCs - AR4'!AH22+'PFCs - AR4'!AH22+'SF6 - AR4'!AH22</f>
        <v>153.20918494791536</v>
      </c>
      <c r="AI22" s="5">
        <f>'CO2'!AI22+25*'CH4'!AI22/1000+298*N2O!AI22/1000+'HFCs - AR4'!AI22+'PFCs - AR4'!AI22+'SF6 - AR4'!AI22</f>
        <v>150.28467012535637</v>
      </c>
      <c r="AJ22" s="5">
        <f>'CO2'!AJ22+25*'CH4'!AJ22/1000+298*N2O!AJ22/1000+'HFCs - AR4'!AJ22+'PFCs - AR4'!AJ22+'SF6 - AR4'!AJ22</f>
        <v>150.25604774751085</v>
      </c>
      <c r="AK22" s="5">
        <f>'CO2'!AK22+25*'CH4'!AK22/1000+298*N2O!AK22/1000+'HFCs - AR4'!AK22+'PFCs - AR4'!AK22+'SF6 - AR4'!AK22</f>
        <v>149.96185811690205</v>
      </c>
      <c r="AL22" s="5">
        <f>'CO2'!AL22+25*'CH4'!AL22/1000+298*N2O!AL22/1000+'HFCs - AR4'!AL22+'PFCs - AR4'!AL22+'SF6 - AR4'!AL22</f>
        <v>150.62713395568417</v>
      </c>
      <c r="AM22" s="5">
        <f>'CO2'!AM22+25*'CH4'!AM22/1000+298*N2O!AM22/1000+'HFCs - AR4'!AM22+'PFCs - AR4'!AM22+'SF6 - AR4'!AM22</f>
        <v>146.10925499128248</v>
      </c>
      <c r="AN22" s="5">
        <f>'CO2'!AN22+25*'CH4'!AN22/1000+298*N2O!AN22/1000+'HFCs - AR4'!AN22+'PFCs - AR4'!AN22+'SF6 - AR4'!AN22</f>
        <v>143.07647158811233</v>
      </c>
      <c r="AO22" s="5">
        <f>'CO2'!AO22+25*'CH4'!AO22/1000+298*N2O!AO22/1000+'HFCs - AR4'!AO22+'PFCs - AR4'!AO22+'SF6 - AR4'!AO22</f>
        <v>139.20420775053398</v>
      </c>
      <c r="AP22" s="5">
        <f>'CO2'!AP22+25*'CH4'!AP22/1000+298*N2O!AP22/1000+'HFCs - AR4'!AP22+'PFCs - AR4'!AP22+'SF6 - AR4'!AP22</f>
        <v>134.09875345211151</v>
      </c>
      <c r="AQ22" s="5">
        <f>'CO2'!AQ22+25*'CH4'!AQ22/1000+298*N2O!AQ22/1000+'HFCs - AR4'!AQ22+'PFCs - AR4'!AQ22+'SF6 - AR4'!AQ22</f>
        <v>127.77401315566908</v>
      </c>
      <c r="AR22" s="5">
        <f>'CO2'!AR22+25*'CH4'!AR22/1000+298*N2O!AR22/1000+'HFCs - AR4'!AR22+'PFCs - AR4'!AR22+'SF6 - AR4'!AR22</f>
        <v>126.71698462448448</v>
      </c>
      <c r="AS22" s="5">
        <f>'CO2'!AS22+25*'CH4'!AS22/1000+298*N2O!AS22/1000+'HFCs - AR4'!AS22+'PFCs - AR4'!AS22+'SF6 - AR4'!AS22</f>
        <v>125.25756771558433</v>
      </c>
      <c r="AT22" s="5">
        <f>'CO2'!AT22+25*'CH4'!AT22/1000+298*N2O!AT22/1000+'HFCs - AR4'!AT22+'PFCs - AR4'!AT22+'SF6 - AR4'!AT22</f>
        <v>123.43787314189181</v>
      </c>
      <c r="AU22" s="5">
        <f>'CO2'!AU22+25*'CH4'!AU22/1000+298*N2O!AU22/1000+'HFCs - AR4'!AU22+'PFCs - AR4'!AU22+'SF6 - AR4'!AU22</f>
        <v>123.06844701603127</v>
      </c>
      <c r="AV22" s="5">
        <f>'CO2'!AV22+25*'CH4'!AV22/1000+298*N2O!AV22/1000+'HFCs - AR4'!AV22+'PFCs - AR4'!AV22+'SF6 - AR4'!AV22</f>
        <v>121.94123389831479</v>
      </c>
      <c r="AW22" s="5">
        <f>'CO2'!AW22+25*'CH4'!AW22/1000+298*N2O!AW22/1000+'HFCs - AR4'!AW22+'PFCs - AR4'!AW22+'SF6 - AR4'!AW22</f>
        <v>122.56778562072796</v>
      </c>
      <c r="AX22" s="5">
        <f>'CO2'!AX22+25*'CH4'!AX22/1000+298*N2O!AX22/1000+'HFCs - AR4'!AX22+'PFCs - AR4'!AX22+'SF6 - AR4'!AX22</f>
        <v>123.64936664197734</v>
      </c>
      <c r="AY22" s="5">
        <f>'CO2'!AY22+25*'CH4'!AY22/1000+298*N2O!AY22/1000+'HFCs - AR4'!AY22+'PFCs - AR4'!AY22+'SF6 - AR4'!AY22</f>
        <v>124.42625353434426</v>
      </c>
      <c r="AZ22" s="5">
        <f>'CO2'!AZ22+25*'CH4'!AZ22/1000+298*N2O!AZ22/1000+'HFCs - AR4'!AZ22+'PFCs - AR4'!AZ22+'SF6 - AR4'!AZ22</f>
        <v>125.51199164610409</v>
      </c>
      <c r="BA22" s="5">
        <f>'CO2'!BA22+25*'CH4'!BA22/1000+298*N2O!BA22/1000+'HFCs - AR4'!BA22+'PFCs - AR4'!BA22+'SF6 - AR4'!BA22</f>
        <v>127.45070912857696</v>
      </c>
    </row>
    <row r="23" spans="1:53" x14ac:dyDescent="0.2">
      <c r="A23" s="9" t="s">
        <v>184</v>
      </c>
      <c r="B23" s="9" t="s">
        <v>19</v>
      </c>
      <c r="C23" s="5">
        <f>'CO2'!C23+25*'CH4'!C23/1000+298*N2O!C23/1000+'HFCs - AR4'!C23+'PFCs - AR4'!C23+'SF6 - AR4'!C23</f>
        <v>1953.639330892599</v>
      </c>
      <c r="D23" s="5">
        <f>'CO2'!D23+25*'CH4'!D23/1000+298*N2O!D23/1000+'HFCs - AR4'!D23+'PFCs - AR4'!D23+'SF6 - AR4'!D23</f>
        <v>1963.3164792639468</v>
      </c>
      <c r="E23" s="5">
        <f>'CO2'!E23+25*'CH4'!E23/1000+298*N2O!E23/1000+'HFCs - AR4'!E23+'PFCs - AR4'!E23+'SF6 - AR4'!E23</f>
        <v>1851.3883972038384</v>
      </c>
      <c r="F23" s="5">
        <f>'CO2'!F23+25*'CH4'!F23/1000+298*N2O!F23/1000+'HFCs - AR4'!F23+'PFCs - AR4'!F23+'SF6 - AR4'!F23</f>
        <v>1815.78054818336</v>
      </c>
      <c r="G23" s="5">
        <f>'CO2'!G23+25*'CH4'!G23/1000+298*N2O!G23/1000+'HFCs - AR4'!G23+'PFCs - AR4'!G23+'SF6 - AR4'!G23</f>
        <v>1754.5851115435294</v>
      </c>
      <c r="H23" s="5">
        <f>'CO2'!H23+25*'CH4'!H23/1000+298*N2O!H23/1000+'HFCs - AR4'!H23+'PFCs - AR4'!H23+'SF6 - AR4'!H23</f>
        <v>1790.6090358525494</v>
      </c>
      <c r="I23" s="5">
        <f>'CO2'!I23+25*'CH4'!I23/1000+298*N2O!I23/1000+'HFCs - AR4'!I23+'PFCs - AR4'!I23+'SF6 - AR4'!I23</f>
        <v>1693.6073604670016</v>
      </c>
      <c r="J23" s="5">
        <f>'CO2'!J23+25*'CH4'!J23/1000+298*N2O!J23/1000+'HFCs - AR4'!J23+'PFCs - AR4'!J23+'SF6 - AR4'!J23</f>
        <v>1608.1500691199485</v>
      </c>
      <c r="K23" s="5">
        <f>'CO2'!K23+25*'CH4'!K23/1000+298*N2O!K23/1000+'HFCs - AR4'!K23+'PFCs - AR4'!K23+'SF6 - AR4'!K23</f>
        <v>1563.9783578989186</v>
      </c>
      <c r="L23" s="5">
        <f>'CO2'!L23+25*'CH4'!L23/1000+298*N2O!L23/1000+'HFCs - AR4'!L23+'PFCs - AR4'!L23+'SF6 - AR4'!L23</f>
        <v>1618.6899257265438</v>
      </c>
      <c r="M23" s="5">
        <f>'CO2'!M23+25*'CH4'!M23/1000+298*N2O!M23/1000+'HFCs - AR4'!M23+'PFCs - AR4'!M23+'SF6 - AR4'!M23</f>
        <v>1719.2892262292123</v>
      </c>
      <c r="N23" s="5">
        <f>'CO2'!N23+25*'CH4'!N23/1000+298*N2O!N23/1000+'HFCs - AR4'!N23+'PFCs - AR4'!N23+'SF6 - AR4'!N23</f>
        <v>1693.5388340708284</v>
      </c>
      <c r="O23" s="5">
        <f>'CO2'!O23+25*'CH4'!O23/1000+298*N2O!O23/1000+'HFCs - AR4'!O23+'PFCs - AR4'!O23+'SF6 - AR4'!O23</f>
        <v>1691.1850850050891</v>
      </c>
      <c r="P23" s="5">
        <f>'CO2'!P23+25*'CH4'!P23/1000+298*N2O!P23/1000+'HFCs - AR4'!P23+'PFCs - AR4'!P23+'SF6 - AR4'!P23</f>
        <v>1657.0790636223776</v>
      </c>
      <c r="Q23" s="5">
        <f>'CO2'!Q23+25*'CH4'!Q23/1000+298*N2O!Q23/1000+'HFCs - AR4'!Q23+'PFCs - AR4'!Q23+'SF6 - AR4'!Q23</f>
        <v>1592.0956209509072</v>
      </c>
      <c r="R23" s="5">
        <f>'CO2'!R23+25*'CH4'!R23/1000+298*N2O!R23/1000+'HFCs - AR4'!R23+'PFCs - AR4'!R23+'SF6 - AR4'!R23</f>
        <v>1607.0687499632024</v>
      </c>
      <c r="S23" s="5">
        <f>'CO2'!S23+25*'CH4'!S23/1000+298*N2O!S23/1000+'HFCs - AR4'!S23+'PFCs - AR4'!S23+'SF6 - AR4'!S23</f>
        <v>1632.1380273551456</v>
      </c>
      <c r="T23" s="5">
        <f>'CO2'!T23+25*'CH4'!T23/1000+298*N2O!T23/1000+'HFCs - AR4'!T23+'PFCs - AR4'!T23+'SF6 - AR4'!T23</f>
        <v>1617.3545785479121</v>
      </c>
      <c r="U23" s="5">
        <f>'CO2'!U23+25*'CH4'!U23/1000+298*N2O!U23/1000+'HFCs - AR4'!U23+'PFCs - AR4'!U23+'SF6 - AR4'!U23</f>
        <v>1592.9715364108749</v>
      </c>
      <c r="V23" s="5">
        <f>'CO2'!V23+25*'CH4'!V23/1000+298*N2O!V23/1000+'HFCs - AR4'!V23+'PFCs - AR4'!V23+'SF6 - AR4'!V23</f>
        <v>1552.1198711217728</v>
      </c>
      <c r="W23" s="5">
        <f>'CO2'!W23+25*'CH4'!W23/1000+298*N2O!W23/1000+'HFCs - AR4'!W23+'PFCs - AR4'!W23+'SF6 - AR4'!W23</f>
        <v>1520.4905298954859</v>
      </c>
      <c r="X23" s="5">
        <f>'CO2'!X23+25*'CH4'!X23/1000+298*N2O!X23/1000+'HFCs - AR4'!X23+'PFCs - AR4'!X23+'SF6 - AR4'!X23</f>
        <v>1470.832585961301</v>
      </c>
      <c r="Y23" s="5">
        <f>'CO2'!Y23+25*'CH4'!Y23/1000+298*N2O!Y23/1000+'HFCs - AR4'!Y23+'PFCs - AR4'!Y23+'SF6 - AR4'!Y23</f>
        <v>1363.7929073203202</v>
      </c>
      <c r="Z23" s="5">
        <f>'CO2'!Z23+25*'CH4'!Z23/1000+298*N2O!Z23/1000+'HFCs - AR4'!Z23+'PFCs - AR4'!Z23+'SF6 - AR4'!Z23</f>
        <v>1397.4318602878789</v>
      </c>
      <c r="AA23" s="5">
        <f>'CO2'!AA23+25*'CH4'!AA23/1000+298*N2O!AA23/1000+'HFCs - AR4'!AA23+'PFCs - AR4'!AA23+'SF6 - AR4'!AA23</f>
        <v>1347.1764745175828</v>
      </c>
      <c r="AB23" s="5">
        <f>'CO2'!AB23+25*'CH4'!AB23/1000+298*N2O!AB23/1000+'HFCs - AR4'!AB23+'PFCs - AR4'!AB23+'SF6 - AR4'!AB23</f>
        <v>1420.8461224814384</v>
      </c>
      <c r="AC23" s="5">
        <f>'CO2'!AC23+25*'CH4'!AC23/1000+298*N2O!AC23/1000+'HFCs - AR4'!AC23+'PFCs - AR4'!AC23+'SF6 - AR4'!AC23</f>
        <v>1420.1220986897424</v>
      </c>
      <c r="AD23" s="5">
        <f>'CO2'!AD23+25*'CH4'!AD23/1000+298*N2O!AD23/1000+'HFCs - AR4'!AD23+'PFCs - AR4'!AD23+'SF6 - AR4'!AD23</f>
        <v>1351.4835163896182</v>
      </c>
      <c r="AE23" s="5">
        <f>'CO2'!AE23+25*'CH4'!AE23/1000+298*N2O!AE23/1000+'HFCs - AR4'!AE23+'PFCs - AR4'!AE23+'SF6 - AR4'!AE23</f>
        <v>1345.1247270839001</v>
      </c>
      <c r="AF23" s="5">
        <f>'CO2'!AF23+25*'CH4'!AF23/1000+298*N2O!AF23/1000+'HFCs - AR4'!AF23+'PFCs - AR4'!AF23+'SF6 - AR4'!AF23</f>
        <v>1306.6910041734457</v>
      </c>
      <c r="AG23" s="5">
        <f>'CO2'!AG23+25*'CH4'!AG23/1000+298*N2O!AG23/1000+'HFCs - AR4'!AG23+'PFCs - AR4'!AG23+'SF6 - AR4'!AG23</f>
        <v>1183.3875324280259</v>
      </c>
      <c r="AH23" s="5">
        <f>'CO2'!AH23+25*'CH4'!AH23/1000+298*N2O!AH23/1000+'HFCs - AR4'!AH23+'PFCs - AR4'!AH23+'SF6 - AR4'!AH23</f>
        <v>1117.6628649912045</v>
      </c>
      <c r="AI23" s="5">
        <f>'CO2'!AI23+25*'CH4'!AI23/1000+298*N2O!AI23/1000+'HFCs - AR4'!AI23+'PFCs - AR4'!AI23+'SF6 - AR4'!AI23</f>
        <v>1092.281246525067</v>
      </c>
      <c r="AJ23" s="5">
        <f>'CO2'!AJ23+25*'CH4'!AJ23/1000+298*N2O!AJ23/1000+'HFCs - AR4'!AJ23+'PFCs - AR4'!AJ23+'SF6 - AR4'!AJ23</f>
        <v>1066.8961459719712</v>
      </c>
      <c r="AK23" s="5">
        <f>'CO2'!AK23+25*'CH4'!AK23/1000+298*N2O!AK23/1000+'HFCs - AR4'!AK23+'PFCs - AR4'!AK23+'SF6 - AR4'!AK23</f>
        <v>1041.5123581312241</v>
      </c>
      <c r="AL23" s="5">
        <f>'CO2'!AL23+25*'CH4'!AL23/1000+298*N2O!AL23/1000+'HFCs - AR4'!AL23+'PFCs - AR4'!AL23+'SF6 - AR4'!AL23</f>
        <v>1003.3494186672991</v>
      </c>
      <c r="AM23" s="5">
        <f>'CO2'!AM23+25*'CH4'!AM23/1000+298*N2O!AM23/1000+'HFCs - AR4'!AM23+'PFCs - AR4'!AM23+'SF6 - AR4'!AM23</f>
        <v>986.12135271481122</v>
      </c>
      <c r="AN23" s="5">
        <f>'CO2'!AN23+25*'CH4'!AN23/1000+298*N2O!AN23/1000+'HFCs - AR4'!AN23+'PFCs - AR4'!AN23+'SF6 - AR4'!AN23</f>
        <v>968.892672892478</v>
      </c>
      <c r="AO23" s="5">
        <f>'CO2'!AO23+25*'CH4'!AO23/1000+298*N2O!AO23/1000+'HFCs - AR4'!AO23+'PFCs - AR4'!AO23+'SF6 - AR4'!AO23</f>
        <v>944.89759869177772</v>
      </c>
      <c r="AP23" s="5">
        <f>'CO2'!AP23+25*'CH4'!AP23/1000+298*N2O!AP23/1000+'HFCs - AR4'!AP23+'PFCs - AR4'!AP23+'SF6 - AR4'!AP23</f>
        <v>927.71751199201015</v>
      </c>
      <c r="AQ23" s="5">
        <f>'CO2'!AQ23+25*'CH4'!AQ23/1000+298*N2O!AQ23/1000+'HFCs - AR4'!AQ23+'PFCs - AR4'!AQ23+'SF6 - AR4'!AQ23</f>
        <v>901.83682884825078</v>
      </c>
      <c r="AR23" s="5">
        <f>'CO2'!AR23+25*'CH4'!AR23/1000+298*N2O!AR23/1000+'HFCs - AR4'!AR23+'PFCs - AR4'!AR23+'SF6 - AR4'!AR23</f>
        <v>891.84881794772696</v>
      </c>
      <c r="AS23" s="5">
        <f>'CO2'!AS23+25*'CH4'!AS23/1000+298*N2O!AS23/1000+'HFCs - AR4'!AS23+'PFCs - AR4'!AS23+'SF6 - AR4'!AS23</f>
        <v>881.86301569717943</v>
      </c>
      <c r="AT23" s="5">
        <f>'CO2'!AT23+25*'CH4'!AT23/1000+298*N2O!AT23/1000+'HFCs - AR4'!AT23+'PFCs - AR4'!AT23+'SF6 - AR4'!AT23</f>
        <v>871.87630135691518</v>
      </c>
      <c r="AU23" s="5">
        <f>'CO2'!AU23+25*'CH4'!AU23/1000+298*N2O!AU23/1000+'HFCs - AR4'!AU23+'PFCs - AR4'!AU23+'SF6 - AR4'!AU23</f>
        <v>861.89121905255297</v>
      </c>
      <c r="AV23" s="5">
        <f>'CO2'!AV23+25*'CH4'!AV23/1000+298*N2O!AV23/1000+'HFCs - AR4'!AV23+'PFCs - AR4'!AV23+'SF6 - AR4'!AV23</f>
        <v>851.90762124526896</v>
      </c>
      <c r="AW23" s="5">
        <f>'CO2'!AW23+25*'CH4'!AW23/1000+298*N2O!AW23/1000+'HFCs - AR4'!AW23+'PFCs - AR4'!AW23+'SF6 - AR4'!AW23</f>
        <v>844.96876511992014</v>
      </c>
      <c r="AX23" s="5">
        <f>'CO2'!AX23+25*'CH4'!AX23/1000+298*N2O!AX23/1000+'HFCs - AR4'!AX23+'PFCs - AR4'!AX23+'SF6 - AR4'!AX23</f>
        <v>838.02243738509446</v>
      </c>
      <c r="AY23" s="5">
        <f>'CO2'!AY23+25*'CH4'!AY23/1000+298*N2O!AY23/1000+'HFCs - AR4'!AY23+'PFCs - AR4'!AY23+'SF6 - AR4'!AY23</f>
        <v>831.07431028599058</v>
      </c>
      <c r="AZ23" s="5">
        <f>'CO2'!AZ23+25*'CH4'!AZ23/1000+298*N2O!AZ23/1000+'HFCs - AR4'!AZ23+'PFCs - AR4'!AZ23+'SF6 - AR4'!AZ23</f>
        <v>824.12600201738587</v>
      </c>
      <c r="BA23" s="5">
        <f>'CO2'!BA23+25*'CH4'!BA23/1000+298*N2O!BA23/1000+'HFCs - AR4'!BA23+'PFCs - AR4'!BA23+'SF6 - AR4'!BA23</f>
        <v>817.17779966872456</v>
      </c>
    </row>
    <row r="24" spans="1:53" s="13" customFormat="1" x14ac:dyDescent="0.2">
      <c r="A24" s="11"/>
      <c r="B24" s="11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</row>
    <row r="25" spans="1:53" x14ac:dyDescent="0.2">
      <c r="A25" s="9" t="s">
        <v>185</v>
      </c>
      <c r="B25" s="52" t="s">
        <v>20</v>
      </c>
      <c r="C25" s="5">
        <f>'CO2'!C25+25*'CH4'!C25/1000+298*N2O!C25/1000+'HFCs - AR4'!C25+'PFCs - AR4'!C25+'SF6 - AR4'!C25</f>
        <v>120.24220201723919</v>
      </c>
      <c r="D25" s="5">
        <f>'CO2'!D25+25*'CH4'!D25/1000+298*N2O!D25/1000+'HFCs - AR4'!D25+'PFCs - AR4'!D25+'SF6 - AR4'!D25</f>
        <v>289.48425093670852</v>
      </c>
      <c r="E25" s="5">
        <f>'CO2'!E25+25*'CH4'!E25/1000+298*N2O!E25/1000+'HFCs - AR4'!E25+'PFCs - AR4'!E25+'SF6 - AR4'!E25</f>
        <v>142.13560922129031</v>
      </c>
      <c r="F25" s="5">
        <f>'CO2'!F25+25*'CH4'!F25/1000+298*N2O!F25/1000+'HFCs - AR4'!F25+'PFCs - AR4'!F25+'SF6 - AR4'!F25</f>
        <v>239.47671688968427</v>
      </c>
      <c r="G25" s="5">
        <f>'CO2'!G25+25*'CH4'!G25/1000+298*N2O!G25/1000+'HFCs - AR4'!G25+'PFCs - AR4'!G25+'SF6 - AR4'!G25</f>
        <v>254.51865677061267</v>
      </c>
      <c r="H25" s="5">
        <f>'CO2'!H25+25*'CH4'!H25/1000+298*N2O!H25/1000+'HFCs - AR4'!H25+'PFCs - AR4'!H25+'SF6 - AR4'!H25</f>
        <v>254.20495729223472</v>
      </c>
      <c r="I25" s="5">
        <f>'CO2'!I25+25*'CH4'!I25/1000+298*N2O!I25/1000+'HFCs - AR4'!I25+'PFCs - AR4'!I25+'SF6 - AR4'!I25</f>
        <v>177.60818553539411</v>
      </c>
      <c r="J25" s="5">
        <f>'CO2'!J25+25*'CH4'!J25/1000+298*N2O!J25/1000+'HFCs - AR4'!J25+'PFCs - AR4'!J25+'SF6 - AR4'!J25</f>
        <v>172.30982968097561</v>
      </c>
      <c r="K25" s="5">
        <f>'CO2'!K25+25*'CH4'!K25/1000+298*N2O!K25/1000+'HFCs - AR4'!K25+'PFCs - AR4'!K25+'SF6 - AR4'!K25</f>
        <v>205.7867940984506</v>
      </c>
      <c r="L25" s="5">
        <f>'CO2'!L25+25*'CH4'!L25/1000+298*N2O!L25/1000+'HFCs - AR4'!L25+'PFCs - AR4'!L25+'SF6 - AR4'!L25</f>
        <v>184.02663454729162</v>
      </c>
      <c r="M25" s="5">
        <f>'CO2'!M25+25*'CH4'!M25/1000+298*N2O!M25/1000+'HFCs - AR4'!M25+'PFCs - AR4'!M25+'SF6 - AR4'!M25</f>
        <v>111.58555347918792</v>
      </c>
      <c r="N25" s="5">
        <f>'CO2'!N25+25*'CH4'!N25/1000+298*N2O!N25/1000+'HFCs - AR4'!N25+'PFCs - AR4'!N25+'SF6 - AR4'!N25</f>
        <v>97.645288830541688</v>
      </c>
      <c r="O25" s="5">
        <f>'CO2'!O25+25*'CH4'!O25/1000+298*N2O!O25/1000+'HFCs - AR4'!O25+'PFCs - AR4'!O25+'SF6 - AR4'!O25</f>
        <v>89.587121710860416</v>
      </c>
      <c r="P25" s="5">
        <f>'CO2'!P25+25*'CH4'!P25/1000+298*N2O!P25/1000+'HFCs - AR4'!P25+'PFCs - AR4'!P25+'SF6 - AR4'!P25</f>
        <v>92.786627636787003</v>
      </c>
      <c r="Q25" s="5">
        <f>'CO2'!Q25+25*'CH4'!Q25/1000+298*N2O!Q25/1000+'HFCs - AR4'!Q25+'PFCs - AR4'!Q25+'SF6 - AR4'!Q25</f>
        <v>241.14777150378359</v>
      </c>
      <c r="R25" s="5">
        <f>'CO2'!R25+25*'CH4'!R25/1000+298*N2O!R25/1000+'HFCs - AR4'!R25+'PFCs - AR4'!R25+'SF6 - AR4'!R25</f>
        <v>273.3004830291224</v>
      </c>
      <c r="S25" s="5">
        <f>'CO2'!S25+25*'CH4'!S25/1000+298*N2O!S25/1000+'HFCs - AR4'!S25+'PFCs - AR4'!S25+'SF6 - AR4'!S25</f>
        <v>127.62721204066082</v>
      </c>
      <c r="T25" s="5">
        <f>'CO2'!T25+25*'CH4'!T25/1000+298*N2O!T25/1000+'HFCs - AR4'!T25+'PFCs - AR4'!T25+'SF6 - AR4'!T25</f>
        <v>176.56081813886524</v>
      </c>
      <c r="U25" s="5">
        <f>'CO2'!U25+25*'CH4'!U25/1000+298*N2O!U25/1000+'HFCs - AR4'!U25+'PFCs - AR4'!U25+'SF6 - AR4'!U25</f>
        <v>108.65847413913497</v>
      </c>
      <c r="V25" s="5">
        <f>'CO2'!V25+25*'CH4'!V25/1000+298*N2O!V25/1000+'HFCs - AR4'!V25+'PFCs - AR4'!V25+'SF6 - AR4'!V25</f>
        <v>161.56498814489717</v>
      </c>
      <c r="W25" s="5">
        <f>'CO2'!W25+25*'CH4'!W25/1000+298*N2O!W25/1000+'HFCs - AR4'!W25+'PFCs - AR4'!W25+'SF6 - AR4'!W25</f>
        <v>108.13538745253948</v>
      </c>
      <c r="X25" s="5">
        <f>'CO2'!X25+25*'CH4'!X25/1000+298*N2O!X25/1000+'HFCs - AR4'!X25+'PFCs - AR4'!X25+'SF6 - AR4'!X25</f>
        <v>195.08973176108634</v>
      </c>
      <c r="Y25" s="5">
        <f>'CO2'!Y25+25*'CH4'!Y25/1000+298*N2O!Y25/1000+'HFCs - AR4'!Y25+'PFCs - AR4'!Y25+'SF6 - AR4'!Y25</f>
        <v>117.07978969773804</v>
      </c>
      <c r="Z25" s="5">
        <f>'CO2'!Z25+25*'CH4'!Z25/1000+298*N2O!Z25/1000+'HFCs - AR4'!Z25+'PFCs - AR4'!Z25+'SF6 - AR4'!Z25</f>
        <v>142.30135226565443</v>
      </c>
      <c r="AA25" s="5">
        <f>'CO2'!AA25+25*'CH4'!AA25/1000+298*N2O!AA25/1000+'HFCs - AR4'!AA25+'PFCs - AR4'!AA25+'SF6 - AR4'!AA25</f>
        <v>133.56062823081166</v>
      </c>
      <c r="AB25" s="5">
        <f>'CO2'!AB25+25*'CH4'!AB25/1000+298*N2O!AB25/1000+'HFCs - AR4'!AB25+'PFCs - AR4'!AB25+'SF6 - AR4'!AB25</f>
        <v>99.566806790853363</v>
      </c>
      <c r="AC25" s="5">
        <f>'CO2'!AC25+25*'CH4'!AC25/1000+298*N2O!AC25/1000+'HFCs - AR4'!AC25+'PFCs - AR4'!AC25+'SF6 - AR4'!AC25</f>
        <v>109.43163366890897</v>
      </c>
      <c r="AD25" s="5">
        <f>'CO2'!AD25+25*'CH4'!AD25/1000+298*N2O!AD25/1000+'HFCs - AR4'!AD25+'PFCs - AR4'!AD25+'SF6 - AR4'!AD25</f>
        <v>207.0009006110879</v>
      </c>
      <c r="AE25" s="5">
        <f>'CO2'!AE25+25*'CH4'!AE25/1000+298*N2O!AE25/1000+'HFCs - AR4'!AE25+'PFCs - AR4'!AE25+'SF6 - AR4'!AE25</f>
        <v>119.04405867222893</v>
      </c>
      <c r="AF25" s="5">
        <f>'CO2'!AF25+25*'CH4'!AF25/1000+298*N2O!AF25/1000+'HFCs - AR4'!AF25+'PFCs - AR4'!AF25+'SF6 - AR4'!AF25</f>
        <v>101.68829763913371</v>
      </c>
      <c r="AG25" s="5">
        <f>'CO2'!AG25+25*'CH4'!AG25/1000+298*N2O!AG25/1000+'HFCs - AR4'!AG25+'PFCs - AR4'!AG25+'SF6 - AR4'!AG25</f>
        <v>101.68951257020879</v>
      </c>
      <c r="AH25" s="5">
        <f>'CO2'!AH25+25*'CH4'!AH25/1000+298*N2O!AH25/1000+'HFCs - AR4'!AH25+'PFCs - AR4'!AH25+'SF6 - AR4'!AH25</f>
        <v>101.6936390463827</v>
      </c>
      <c r="AI25" s="5">
        <f>'CO2'!AI25+25*'CH4'!AI25/1000+298*N2O!AI25/1000+'HFCs - AR4'!AI25+'PFCs - AR4'!AI25+'SF6 - AR4'!AI25</f>
        <v>101.69820189883946</v>
      </c>
      <c r="AJ25" s="5">
        <f>'CO2'!AJ25+25*'CH4'!AJ25/1000+298*N2O!AJ25/1000+'HFCs - AR4'!AJ25+'PFCs - AR4'!AJ25+'SF6 - AR4'!AJ25</f>
        <v>101.703207874182</v>
      </c>
      <c r="AK25" s="5">
        <f>'CO2'!AK25+25*'CH4'!AK25/1000+298*N2O!AK25/1000+'HFCs - AR4'!AK25+'PFCs - AR4'!AK25+'SF6 - AR4'!AK25</f>
        <v>101.70862350799412</v>
      </c>
      <c r="AL25" s="5">
        <f>'CO2'!AL25+25*'CH4'!AL25/1000+298*N2O!AL25/1000+'HFCs - AR4'!AL25+'PFCs - AR4'!AL25+'SF6 - AR4'!AL25</f>
        <v>101.71465203681596</v>
      </c>
      <c r="AM25" s="5">
        <f>'CO2'!AM25+25*'CH4'!AM25/1000+298*N2O!AM25/1000+'HFCs - AR4'!AM25+'PFCs - AR4'!AM25+'SF6 - AR4'!AM25</f>
        <v>101.72157044554052</v>
      </c>
      <c r="AN25" s="5">
        <f>'CO2'!AN25+25*'CH4'!AN25/1000+298*N2O!AN25/1000+'HFCs - AR4'!AN25+'PFCs - AR4'!AN25+'SF6 - AR4'!AN25</f>
        <v>101.72953680616216</v>
      </c>
      <c r="AO25" s="5">
        <f>'CO2'!AO25+25*'CH4'!AO25/1000+298*N2O!AO25/1000+'HFCs - AR4'!AO25+'PFCs - AR4'!AO25+'SF6 - AR4'!AO25</f>
        <v>101.73881661671446</v>
      </c>
      <c r="AP25" s="5">
        <f>'CO2'!AP25+25*'CH4'!AP25/1000+298*N2O!AP25/1000+'HFCs - AR4'!AP25+'PFCs - AR4'!AP25+'SF6 - AR4'!AP25</f>
        <v>101.7495043408008</v>
      </c>
      <c r="AQ25" s="5">
        <f>'CO2'!AQ25+25*'CH4'!AQ25/1000+298*N2O!AQ25/1000+'HFCs - AR4'!AQ25+'PFCs - AR4'!AQ25+'SF6 - AR4'!AQ25</f>
        <v>101.76187862486414</v>
      </c>
      <c r="AR25" s="5">
        <f>'CO2'!AR25+25*'CH4'!AR25/1000+298*N2O!AR25/1000+'HFCs - AR4'!AR25+'PFCs - AR4'!AR25+'SF6 - AR4'!AR25</f>
        <v>101.77518575909897</v>
      </c>
      <c r="AS25" s="5">
        <f>'CO2'!AS25+25*'CH4'!AS25/1000+298*N2O!AS25/1000+'HFCs - AR4'!AS25+'PFCs - AR4'!AS25+'SF6 - AR4'!AS25</f>
        <v>101.78878594250043</v>
      </c>
      <c r="AT25" s="5">
        <f>'CO2'!AT25+25*'CH4'!AT25/1000+298*N2O!AT25/1000+'HFCs - AR4'!AT25+'PFCs - AR4'!AT25+'SF6 - AR4'!AT25</f>
        <v>101.80241985625635</v>
      </c>
      <c r="AU25" s="5">
        <f>'CO2'!AU25+25*'CH4'!AU25/1000+298*N2O!AU25/1000+'HFCs - AR4'!AU25+'PFCs - AR4'!AU25+'SF6 - AR4'!AU25</f>
        <v>101.81620232948808</v>
      </c>
      <c r="AV25" s="5">
        <f>'CO2'!AV25+25*'CH4'!AV25/1000+298*N2O!AV25/1000+'HFCs - AR4'!AV25+'PFCs - AR4'!AV25+'SF6 - AR4'!AV25</f>
        <v>101.83006882288667</v>
      </c>
      <c r="AW25" s="5">
        <f>'CO2'!AW25+25*'CH4'!AW25/1000+298*N2O!AW25/1000+'HFCs - AR4'!AW25+'PFCs - AR4'!AW25+'SF6 - AR4'!AW25</f>
        <v>101.84360076123538</v>
      </c>
      <c r="AX25" s="5">
        <f>'CO2'!AX25+25*'CH4'!AX25/1000+298*N2O!AX25/1000+'HFCs - AR4'!AX25+'PFCs - AR4'!AX25+'SF6 - AR4'!AX25</f>
        <v>101.85620389344247</v>
      </c>
      <c r="AY25" s="5">
        <f>'CO2'!AY25+25*'CH4'!AY25/1000+298*N2O!AY25/1000+'HFCs - AR4'!AY25+'PFCs - AR4'!AY25+'SF6 - AR4'!AY25</f>
        <v>101.86801488405237</v>
      </c>
      <c r="AZ25" s="5">
        <f>'CO2'!AZ25+25*'CH4'!AZ25/1000+298*N2O!AZ25/1000+'HFCs - AR4'!AZ25+'PFCs - AR4'!AZ25+'SF6 - AR4'!AZ25</f>
        <v>101.87911310478327</v>
      </c>
      <c r="BA25" s="5">
        <f>'CO2'!BA25+25*'CH4'!BA25/1000+298*N2O!BA25/1000+'HFCs - AR4'!BA25+'PFCs - AR4'!BA25+'SF6 - AR4'!BA25</f>
        <v>101.88952100605989</v>
      </c>
    </row>
    <row r="26" spans="1:53" x14ac:dyDescent="0.2">
      <c r="A26" s="51" t="s">
        <v>186</v>
      </c>
      <c r="B26" s="52" t="s">
        <v>110</v>
      </c>
      <c r="C26" s="5">
        <f>'CO2'!C26+25*'CH4'!C26/1000+298*N2O!C26/1000+'HFCs - AR4'!C26+'PFCs - AR4'!C26+'SF6 - AR4'!C26</f>
        <v>50.209061890141001</v>
      </c>
      <c r="D26" s="5">
        <f>'CO2'!D26+25*'CH4'!D26/1000+298*N2O!D26/1000+'HFCs - AR4'!D26+'PFCs - AR4'!D26+'SF6 - AR4'!D26</f>
        <v>53.595559886656503</v>
      </c>
      <c r="E26" s="5">
        <f>'CO2'!E26+25*'CH4'!E26/1000+298*N2O!E26/1000+'HFCs - AR4'!E26+'PFCs - AR4'!E26+'SF6 - AR4'!E26</f>
        <v>57.159490726983996</v>
      </c>
      <c r="F26" s="5">
        <f>'CO2'!F26+25*'CH4'!F26/1000+298*N2O!F26/1000+'HFCs - AR4'!F26+'PFCs - AR4'!F26+'SF6 - AR4'!F26</f>
        <v>60.848956564437003</v>
      </c>
      <c r="G26" s="5">
        <f>'CO2'!G26+25*'CH4'!G26/1000+298*N2O!G26/1000+'HFCs - AR4'!G26+'PFCs - AR4'!G26+'SF6 - AR4'!G26</f>
        <v>64.69651296108691</v>
      </c>
      <c r="H26" s="5">
        <f>'CO2'!H26+25*'CH4'!H26/1000+298*N2O!H26/1000+'HFCs - AR4'!H26+'PFCs - AR4'!H26+'SF6 - AR4'!H26</f>
        <v>68.623282999124996</v>
      </c>
      <c r="I26" s="5">
        <f>'CO2'!I26+25*'CH4'!I26/1000+298*N2O!I26/1000+'HFCs - AR4'!I26+'PFCs - AR4'!I26+'SF6 - AR4'!I26</f>
        <v>72.677613019568</v>
      </c>
      <c r="J26" s="5">
        <f>'CO2'!J26+25*'CH4'!J26/1000+298*N2O!J26/1000+'HFCs - AR4'!J26+'PFCs - AR4'!J26+'SF6 - AR4'!J26</f>
        <v>76.846637906737698</v>
      </c>
      <c r="K26" s="5">
        <f>'CO2'!K26+25*'CH4'!K26/1000+298*N2O!K26/1000+'HFCs - AR4'!K26+'PFCs - AR4'!K26+'SF6 - AR4'!K26</f>
        <v>81.0056203510171</v>
      </c>
      <c r="L26" s="5">
        <f>'CO2'!L26+25*'CH4'!L26/1000+298*N2O!L26/1000+'HFCs - AR4'!L26+'PFCs - AR4'!L26+'SF6 - AR4'!L26</f>
        <v>85.247964234672509</v>
      </c>
      <c r="M26" s="5">
        <f>'CO2'!M26+25*'CH4'!M26/1000+298*N2O!M26/1000+'HFCs - AR4'!M26+'PFCs - AR4'!M26+'SF6 - AR4'!M26</f>
        <v>89.403748440195386</v>
      </c>
      <c r="N26" s="5">
        <f>'CO2'!N26+25*'CH4'!N26/1000+298*N2O!N26/1000+'HFCs - AR4'!N26+'PFCs - AR4'!N26+'SF6 - AR4'!N26</f>
        <v>93.695174143728707</v>
      </c>
      <c r="O26" s="5">
        <f>'CO2'!O26+25*'CH4'!O26/1000+298*N2O!O26/1000+'HFCs - AR4'!O26+'PFCs - AR4'!O26+'SF6 - AR4'!O26</f>
        <v>97.927053537748606</v>
      </c>
      <c r="P26" s="5">
        <f>'CO2'!P26+25*'CH4'!P26/1000+298*N2O!P26/1000+'HFCs - AR4'!P26+'PFCs - AR4'!P26+'SF6 - AR4'!P26</f>
        <v>102.24660880688619</v>
      </c>
      <c r="Q26" s="5">
        <f>'CO2'!Q26+25*'CH4'!Q26/1000+298*N2O!Q26/1000+'HFCs - AR4'!Q26+'PFCs - AR4'!Q26+'SF6 - AR4'!Q26</f>
        <v>106.43029221800001</v>
      </c>
      <c r="R26" s="5">
        <f>'CO2'!R26+25*'CH4'!R26/1000+298*N2O!R26/1000+'HFCs - AR4'!R26+'PFCs - AR4'!R26+'SF6 - AR4'!R26</f>
        <v>105.445632215</v>
      </c>
      <c r="S26" s="5">
        <f>'CO2'!S26+25*'CH4'!S26/1000+298*N2O!S26/1000+'HFCs - AR4'!S26+'PFCs - AR4'!S26+'SF6 - AR4'!S26</f>
        <v>104.288915033577</v>
      </c>
      <c r="T26" s="5">
        <f>'CO2'!T26+25*'CH4'!T26/1000+298*N2O!T26/1000+'HFCs - AR4'!T26+'PFCs - AR4'!T26+'SF6 - AR4'!T26</f>
        <v>103.260002388744</v>
      </c>
      <c r="U26" s="5">
        <f>'CO2'!U26+25*'CH4'!U26/1000+298*N2O!U26/1000+'HFCs - AR4'!U26+'PFCs - AR4'!U26+'SF6 - AR4'!U26</f>
        <v>102.38744131701</v>
      </c>
      <c r="V26" s="5">
        <f>'CO2'!V26+25*'CH4'!V26/1000+298*N2O!V26/1000+'HFCs - AR4'!V26+'PFCs - AR4'!V26+'SF6 - AR4'!V26</f>
        <v>101.61184093378095</v>
      </c>
      <c r="W26" s="5">
        <f>'CO2'!W26+25*'CH4'!W26/1000+298*N2O!W26/1000+'HFCs - AR4'!W26+'PFCs - AR4'!W26+'SF6 - AR4'!W26</f>
        <v>100.6094065331726</v>
      </c>
      <c r="X26" s="5">
        <f>'CO2'!X26+25*'CH4'!X26/1000+298*N2O!X26/1000+'HFCs - AR4'!X26+'PFCs - AR4'!X26+'SF6 - AR4'!X26</f>
        <v>99.705239045455997</v>
      </c>
      <c r="Y26" s="5">
        <f>'CO2'!Y26+25*'CH4'!Y26/1000+298*N2O!Y26/1000+'HFCs - AR4'!Y26+'PFCs - AR4'!Y26+'SF6 - AR4'!Y26</f>
        <v>99.180776551122108</v>
      </c>
      <c r="Z26" s="5">
        <f>'CO2'!Z26+25*'CH4'!Z26/1000+298*N2O!Z26/1000+'HFCs - AR4'!Z26+'PFCs - AR4'!Z26+'SF6 - AR4'!Z26</f>
        <v>98.891071193239384</v>
      </c>
      <c r="AA26" s="5">
        <f>'CO2'!AA26+25*'CH4'!AA26/1000+298*N2O!AA26/1000+'HFCs - AR4'!AA26+'PFCs - AR4'!AA26+'SF6 - AR4'!AA26</f>
        <v>98.695520399140747</v>
      </c>
      <c r="AB26" s="5">
        <f>'CO2'!AB26+25*'CH4'!AB26/1000+298*N2O!AB26/1000+'HFCs - AR4'!AB26+'PFCs - AR4'!AB26+'SF6 - AR4'!AB26</f>
        <v>98.585129442632649</v>
      </c>
      <c r="AC26" s="5">
        <f>'CO2'!AC26+25*'CH4'!AC26/1000+298*N2O!AC26/1000+'HFCs - AR4'!AC26+'PFCs - AR4'!AC26+'SF6 - AR4'!AC26</f>
        <v>98.56908643095646</v>
      </c>
      <c r="AD26" s="5">
        <f>'CO2'!AD26+25*'CH4'!AD26/1000+298*N2O!AD26/1000+'HFCs - AR4'!AD26+'PFCs - AR4'!AD26+'SF6 - AR4'!AD26</f>
        <v>98.570603571524202</v>
      </c>
      <c r="AE26" s="5">
        <f>'CO2'!AE26+25*'CH4'!AE26/1000+298*N2O!AE26/1000+'HFCs - AR4'!AE26+'PFCs - AR4'!AE26+'SF6 - AR4'!AE26</f>
        <v>98.576705413903298</v>
      </c>
      <c r="AF26" s="5">
        <f>'CO2'!AF26+25*'CH4'!AF26/1000+298*N2O!AF26/1000+'HFCs - AR4'!AF26+'PFCs - AR4'!AF26+'SF6 - AR4'!AF26</f>
        <v>98.557499662790249</v>
      </c>
      <c r="AG26" s="5">
        <f>'CO2'!AG26+25*'CH4'!AG26/1000+298*N2O!AG26/1000+'HFCs - AR4'!AG26+'PFCs - AR4'!AG26+'SF6 - AR4'!AG26</f>
        <v>97.702902748448025</v>
      </c>
      <c r="AH26" s="5">
        <f>'CO2'!AH26+25*'CH4'!AH26/1000+298*N2O!AH26/1000+'HFCs - AR4'!AH26+'PFCs - AR4'!AH26+'SF6 - AR4'!AH26</f>
        <v>97.698059972312947</v>
      </c>
      <c r="AI26" s="5">
        <f>'CO2'!AI26+25*'CH4'!AI26/1000+298*N2O!AI26/1000+'HFCs - AR4'!AI26+'PFCs - AR4'!AI26+'SF6 - AR4'!AI26</f>
        <v>97.693217196177869</v>
      </c>
      <c r="AJ26" s="5">
        <f>'CO2'!AJ26+25*'CH4'!AJ26/1000+298*N2O!AJ26/1000+'HFCs - AR4'!AJ26+'PFCs - AR4'!AJ26+'SF6 - AR4'!AJ26</f>
        <v>97.688374420042805</v>
      </c>
      <c r="AK26" s="5">
        <f>'CO2'!AK26+25*'CH4'!AK26/1000+298*N2O!AK26/1000+'HFCs - AR4'!AK26+'PFCs - AR4'!AK26+'SF6 - AR4'!AK26</f>
        <v>97.683531643907727</v>
      </c>
      <c r="AL26" s="5">
        <f>'CO2'!AL26+25*'CH4'!AL26/1000+298*N2O!AL26/1000+'HFCs - AR4'!AL26+'PFCs - AR4'!AL26+'SF6 - AR4'!AL26</f>
        <v>97.678688867772664</v>
      </c>
      <c r="AM26" s="5">
        <f>'CO2'!AM26+25*'CH4'!AM26/1000+298*N2O!AM26/1000+'HFCs - AR4'!AM26+'PFCs - AR4'!AM26+'SF6 - AR4'!AM26</f>
        <v>97.673846091637586</v>
      </c>
      <c r="AN26" s="5">
        <f>'CO2'!AN26+25*'CH4'!AN26/1000+298*N2O!AN26/1000+'HFCs - AR4'!AN26+'PFCs - AR4'!AN26+'SF6 - AR4'!AN26</f>
        <v>97.671881083728152</v>
      </c>
      <c r="AO26" s="5">
        <f>'CO2'!AO26+25*'CH4'!AO26/1000+298*N2O!AO26/1000+'HFCs - AR4'!AO26+'PFCs - AR4'!AO26+'SF6 - AR4'!AO26</f>
        <v>97.669916075818719</v>
      </c>
      <c r="AP26" s="5">
        <f>'CO2'!AP26+25*'CH4'!AP26/1000+298*N2O!AP26/1000+'HFCs - AR4'!AP26+'PFCs - AR4'!AP26+'SF6 - AR4'!AP26</f>
        <v>97.667951067909286</v>
      </c>
      <c r="AQ26" s="5">
        <f>'CO2'!AQ26+25*'CH4'!AQ26/1000+298*N2O!AQ26/1000+'HFCs - AR4'!AQ26+'PFCs - AR4'!AQ26+'SF6 - AR4'!AQ26</f>
        <v>97.665986059999867</v>
      </c>
      <c r="AR26" s="5">
        <f>'CO2'!AR26+25*'CH4'!AR26/1000+298*N2O!AR26/1000+'HFCs - AR4'!AR26+'PFCs - AR4'!AR26+'SF6 - AR4'!AR26</f>
        <v>97.664021052090433</v>
      </c>
      <c r="AS26" s="5">
        <f>'CO2'!AS26+25*'CH4'!AS26/1000+298*N2O!AS26/1000+'HFCs - AR4'!AS26+'PFCs - AR4'!AS26+'SF6 - AR4'!AS26</f>
        <v>97.664021052090433</v>
      </c>
      <c r="AT26" s="5">
        <f>'CO2'!AT26+25*'CH4'!AT26/1000+298*N2O!AT26/1000+'HFCs - AR4'!AT26+'PFCs - AR4'!AT26+'SF6 - AR4'!AT26</f>
        <v>97.664021052090433</v>
      </c>
      <c r="AU26" s="5">
        <f>'CO2'!AU26+25*'CH4'!AU26/1000+298*N2O!AU26/1000+'HFCs - AR4'!AU26+'PFCs - AR4'!AU26+'SF6 - AR4'!AU26</f>
        <v>97.664021052090433</v>
      </c>
      <c r="AV26" s="5">
        <f>'CO2'!AV26+25*'CH4'!AV26/1000+298*N2O!AV26/1000+'HFCs - AR4'!AV26+'PFCs - AR4'!AV26+'SF6 - AR4'!AV26</f>
        <v>97.664021052090433</v>
      </c>
      <c r="AW26" s="5">
        <f>'CO2'!AW26+25*'CH4'!AW26/1000+298*N2O!AW26/1000+'HFCs - AR4'!AW26+'PFCs - AR4'!AW26+'SF6 - AR4'!AW26</f>
        <v>97.664021052090433</v>
      </c>
      <c r="AX26" s="5">
        <f>'CO2'!AX26+25*'CH4'!AX26/1000+298*N2O!AX26/1000+'HFCs - AR4'!AX26+'PFCs - AR4'!AX26+'SF6 - AR4'!AX26</f>
        <v>97.664021052090433</v>
      </c>
      <c r="AY26" s="5">
        <f>'CO2'!AY26+25*'CH4'!AY26/1000+298*N2O!AY26/1000+'HFCs - AR4'!AY26+'PFCs - AR4'!AY26+'SF6 - AR4'!AY26</f>
        <v>97.664021052090433</v>
      </c>
      <c r="AZ26" s="5">
        <f>'CO2'!AZ26+25*'CH4'!AZ26/1000+298*N2O!AZ26/1000+'HFCs - AR4'!AZ26+'PFCs - AR4'!AZ26+'SF6 - AR4'!AZ26</f>
        <v>97.664021052090433</v>
      </c>
      <c r="BA26" s="5">
        <f>'CO2'!BA26+25*'CH4'!BA26/1000+298*N2O!BA26/1000+'HFCs - AR4'!BA26+'PFCs - AR4'!BA26+'SF6 - AR4'!BA26</f>
        <v>97.664021052090433</v>
      </c>
    </row>
    <row r="27" spans="1:53" x14ac:dyDescent="0.2">
      <c r="A27" s="6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</row>
    <row r="28" spans="1:53" x14ac:dyDescent="0.2">
      <c r="A28" s="9" t="s">
        <v>21</v>
      </c>
      <c r="B28" s="3" t="s">
        <v>22</v>
      </c>
      <c r="C28" s="5">
        <f>'CO2'!C28+25*'CH4'!C28/1000+298*N2O!C28/1000+'HFCs - AR4'!C28+'PFCs - AR4'!C28+'SF6 - AR4'!C28</f>
        <v>49.110849720271595</v>
      </c>
      <c r="D28" s="5">
        <f>'CO2'!D28+25*'CH4'!D28/1000+298*N2O!D28/1000+'HFCs - AR4'!D28+'PFCs - AR4'!D28+'SF6 - AR4'!D28</f>
        <v>52.58662200842641</v>
      </c>
      <c r="E28" s="5">
        <f>'CO2'!E28+25*'CH4'!E28/1000+298*N2O!E28/1000+'HFCs - AR4'!E28+'PFCs - AR4'!E28+'SF6 - AR4'!E28</f>
        <v>63.091518029260008</v>
      </c>
      <c r="F28" s="5">
        <f>'CO2'!F28+25*'CH4'!F28/1000+298*N2O!F28/1000+'HFCs - AR4'!F28+'PFCs - AR4'!F28+'SF6 - AR4'!F28</f>
        <v>60.565337519242405</v>
      </c>
      <c r="G28" s="5">
        <f>'CO2'!G28+25*'CH4'!G28/1000+298*N2O!G28/1000+'HFCs - AR4'!G28+'PFCs - AR4'!G28+'SF6 - AR4'!G28</f>
        <v>67.499004174635999</v>
      </c>
      <c r="H28" s="5">
        <f>'CO2'!H28+25*'CH4'!H28/1000+298*N2O!H28/1000+'HFCs - AR4'!H28+'PFCs - AR4'!H28+'SF6 - AR4'!H28</f>
        <v>71.453822492415796</v>
      </c>
      <c r="I28" s="5">
        <f>'CO2'!I28+25*'CH4'!I28/1000+298*N2O!I28/1000+'HFCs - AR4'!I28+'PFCs - AR4'!I28+'SF6 - AR4'!I28</f>
        <v>76.708918314060014</v>
      </c>
      <c r="J28" s="5">
        <f>'CO2'!J28+25*'CH4'!J28/1000+298*N2O!J28/1000+'HFCs - AR4'!J28+'PFCs - AR4'!J28+'SF6 - AR4'!J28</f>
        <v>79.000019924206995</v>
      </c>
      <c r="K28" s="5">
        <f>'CO2'!K28+25*'CH4'!K28/1000+298*N2O!K28/1000+'HFCs - AR4'!K28+'PFCs - AR4'!K28+'SF6 - AR4'!K28</f>
        <v>88.602349148238801</v>
      </c>
      <c r="L28" s="5">
        <f>'CO2'!L28+25*'CH4'!L28/1000+298*N2O!L28/1000+'HFCs - AR4'!L28+'PFCs - AR4'!L28+'SF6 - AR4'!L28</f>
        <v>98.682366563523402</v>
      </c>
      <c r="M28" s="5">
        <f>'CO2'!M28+25*'CH4'!M28/1000+298*N2O!M28/1000+'HFCs - AR4'!M28+'PFCs - AR4'!M28+'SF6 - AR4'!M28</f>
        <v>102.84114295235</v>
      </c>
      <c r="N28" s="5">
        <f>'CO2'!N28+25*'CH4'!N28/1000+298*N2O!N28/1000+'HFCs - AR4'!N28+'PFCs - AR4'!N28+'SF6 - AR4'!N28</f>
        <v>101.54152472599999</v>
      </c>
      <c r="O28" s="5">
        <f>'CO2'!O28+25*'CH4'!O28/1000+298*N2O!O28/1000+'HFCs - AR4'!O28+'PFCs - AR4'!O28+'SF6 - AR4'!O28</f>
        <v>113.8528712735432</v>
      </c>
      <c r="P28" s="5">
        <f>'CO2'!P28+25*'CH4'!P28/1000+298*N2O!P28/1000+'HFCs - AR4'!P28+'PFCs - AR4'!P28+'SF6 - AR4'!P28</f>
        <v>107.17165780524999</v>
      </c>
      <c r="Q28" s="5">
        <f>'CO2'!Q28+25*'CH4'!Q28/1000+298*N2O!Q28/1000+'HFCs - AR4'!Q28+'PFCs - AR4'!Q28+'SF6 - AR4'!Q28</f>
        <v>112.655656896</v>
      </c>
      <c r="R28" s="5">
        <f>'CO2'!R28+25*'CH4'!R28/1000+298*N2O!R28/1000+'HFCs - AR4'!R28+'PFCs - AR4'!R28+'SF6 - AR4'!R28</f>
        <v>117.73524876157519</v>
      </c>
      <c r="S28" s="5">
        <f>'CO2'!S28+25*'CH4'!S28/1000+298*N2O!S28/1000+'HFCs - AR4'!S28+'PFCs - AR4'!S28+'SF6 - AR4'!S28</f>
        <v>106.8624302785</v>
      </c>
      <c r="T28" s="5">
        <f>'CO2'!T28+25*'CH4'!T28/1000+298*N2O!T28/1000+'HFCs - AR4'!T28+'PFCs - AR4'!T28+'SF6 - AR4'!T28</f>
        <v>99.668741521999991</v>
      </c>
      <c r="U28" s="5">
        <f>'CO2'!U28+25*'CH4'!U28/1000+298*N2O!U28/1000+'HFCs - AR4'!U28+'PFCs - AR4'!U28+'SF6 - AR4'!U28</f>
        <v>93.324303036000003</v>
      </c>
      <c r="V28" s="5">
        <f>'CO2'!V28+25*'CH4'!V28/1000+298*N2O!V28/1000+'HFCs - AR4'!V28+'PFCs - AR4'!V28+'SF6 - AR4'!V28</f>
        <v>82.016050749918378</v>
      </c>
      <c r="W28" s="5">
        <f>'CO2'!W28+25*'CH4'!W28/1000+298*N2O!W28/1000+'HFCs - AR4'!W28+'PFCs - AR4'!W28+'SF6 - AR4'!W28</f>
        <v>70.97775480899999</v>
      </c>
      <c r="X28" s="5">
        <f>'CO2'!X28+25*'CH4'!X28/1000+298*N2O!X28/1000+'HFCs - AR4'!X28+'PFCs - AR4'!X28+'SF6 - AR4'!X28</f>
        <v>63.93759512415</v>
      </c>
      <c r="Y28" s="5">
        <f>'CO2'!Y28+25*'CH4'!Y28/1000+298*N2O!Y28/1000+'HFCs - AR4'!Y28+'PFCs - AR4'!Y28+'SF6 - AR4'!Y28</f>
        <v>57.034916939999995</v>
      </c>
      <c r="Z28" s="5">
        <f>'CO2'!Z28+25*'CH4'!Z28/1000+298*N2O!Z28/1000+'HFCs - AR4'!Z28+'PFCs - AR4'!Z28+'SF6 - AR4'!Z28</f>
        <v>56.704956750596807</v>
      </c>
      <c r="AA28" s="5">
        <f>'CO2'!AA28+25*'CH4'!AA28/1000+298*N2O!AA28/1000+'HFCs - AR4'!AA28+'PFCs - AR4'!AA28+'SF6 - AR4'!AA28</f>
        <v>48.945274651855001</v>
      </c>
      <c r="AB28" s="5">
        <f>'CO2'!AB28+25*'CH4'!AB28/1000+298*N2O!AB28/1000+'HFCs - AR4'!AB28+'PFCs - AR4'!AB28+'SF6 - AR4'!AB28</f>
        <v>43.18188219108</v>
      </c>
      <c r="AC28" s="5">
        <f>'CO2'!AC28+25*'CH4'!AC28/1000+298*N2O!AC28/1000+'HFCs - AR4'!AC28+'PFCs - AR4'!AC28+'SF6 - AR4'!AC28</f>
        <v>35.415491780869992</v>
      </c>
      <c r="AD28" s="5">
        <f>'CO2'!AD28+25*'CH4'!AD28/1000+298*N2O!AD28/1000+'HFCs - AR4'!AD28+'PFCs - AR4'!AD28+'SF6 - AR4'!AD28</f>
        <v>30.676909362060002</v>
      </c>
      <c r="AE28" s="5">
        <f>'CO2'!AE28+25*'CH4'!AE28/1000+298*N2O!AE28/1000+'HFCs - AR4'!AE28+'PFCs - AR4'!AE28+'SF6 - AR4'!AE28</f>
        <v>23.676842122025</v>
      </c>
      <c r="AF28" s="5">
        <f>'CO2'!AF28+25*'CH4'!AF28/1000+298*N2O!AF28/1000+'HFCs - AR4'!AF28+'PFCs - AR4'!AF28+'SF6 - AR4'!AF28</f>
        <v>20.719520553909998</v>
      </c>
      <c r="AG28" s="5">
        <f>'CO2'!AG28+25*'CH4'!AG28/1000+298*N2O!AG28/1000+'HFCs - AR4'!AG28+'PFCs - AR4'!AG28+'SF6 - AR4'!AG28</f>
        <v>20.738057616580171</v>
      </c>
      <c r="AH28" s="5">
        <f>'CO2'!AH28+25*'CH4'!AH28/1000+298*N2O!AH28/1000+'HFCs - AR4'!AH28+'PFCs - AR4'!AH28+'SF6 - AR4'!AH28</f>
        <v>20.457914473750368</v>
      </c>
      <c r="AI28" s="5">
        <f>'CO2'!AI28+25*'CH4'!AI28/1000+298*N2O!AI28/1000+'HFCs - AR4'!AI28+'PFCs - AR4'!AI28+'SF6 - AR4'!AI28</f>
        <v>20.898204808436198</v>
      </c>
      <c r="AJ28" s="5">
        <f>'CO2'!AJ28+25*'CH4'!AJ28/1000+298*N2O!AJ28/1000+'HFCs - AR4'!AJ28+'PFCs - AR4'!AJ28+'SF6 - AR4'!AJ28</f>
        <v>22.059980031067326</v>
      </c>
      <c r="AK28" s="5">
        <f>'CO2'!AK28+25*'CH4'!AK28/1000+298*N2O!AK28/1000+'HFCs - AR4'!AK28+'PFCs - AR4'!AK28+'SF6 - AR4'!AK28</f>
        <v>22.622211987476746</v>
      </c>
      <c r="AL28" s="5">
        <f>'CO2'!AL28+25*'CH4'!AL28/1000+298*N2O!AL28/1000+'HFCs - AR4'!AL28+'PFCs - AR4'!AL28+'SF6 - AR4'!AL28</f>
        <v>22.771436111371568</v>
      </c>
      <c r="AM28" s="5">
        <f>'CO2'!AM28+25*'CH4'!AM28/1000+298*N2O!AM28/1000+'HFCs - AR4'!AM28+'PFCs - AR4'!AM28+'SF6 - AR4'!AM28</f>
        <v>23.84638727370157</v>
      </c>
      <c r="AN28" s="5">
        <f>'CO2'!AN28+25*'CH4'!AN28/1000+298*N2O!AN28/1000+'HFCs - AR4'!AN28+'PFCs - AR4'!AN28+'SF6 - AR4'!AN28</f>
        <v>24.40533592747467</v>
      </c>
      <c r="AO28" s="5">
        <f>'CO2'!AO28+25*'CH4'!AO28/1000+298*N2O!AO28/1000+'HFCs - AR4'!AO28+'PFCs - AR4'!AO28+'SF6 - AR4'!AO28</f>
        <v>24.378679417114473</v>
      </c>
      <c r="AP28" s="5">
        <f>'CO2'!AP28+25*'CH4'!AP28/1000+298*N2O!AP28/1000+'HFCs - AR4'!AP28+'PFCs - AR4'!AP28+'SF6 - AR4'!AP28</f>
        <v>23.312399399556465</v>
      </c>
      <c r="AQ28" s="5">
        <f>'CO2'!AQ28+25*'CH4'!AQ28/1000+298*N2O!AQ28/1000+'HFCs - AR4'!AQ28+'PFCs - AR4'!AQ28+'SF6 - AR4'!AQ28</f>
        <v>23.025655335159843</v>
      </c>
      <c r="AR28" s="5">
        <f>'CO2'!AR28+25*'CH4'!AR28/1000+298*N2O!AR28/1000+'HFCs - AR4'!AR28+'PFCs - AR4'!AR28+'SF6 - AR4'!AR28</f>
        <v>22.772822313147763</v>
      </c>
      <c r="AS28" s="5">
        <f>'CO2'!AS28+25*'CH4'!AS28/1000+298*N2O!AS28/1000+'HFCs - AR4'!AS28+'PFCs - AR4'!AS28+'SF6 - AR4'!AS28</f>
        <v>22.048487655942871</v>
      </c>
      <c r="AT28" s="5">
        <f>'CO2'!AT28+25*'CH4'!AT28/1000+298*N2O!AT28/1000+'HFCs - AR4'!AT28+'PFCs - AR4'!AT28+'SF6 - AR4'!AT28</f>
        <v>21.478705791318148</v>
      </c>
      <c r="AU28" s="5">
        <f>'CO2'!AU28+25*'CH4'!AU28/1000+298*N2O!AU28/1000+'HFCs - AR4'!AU28+'PFCs - AR4'!AU28+'SF6 - AR4'!AU28</f>
        <v>20.862012506969592</v>
      </c>
      <c r="AV28" s="5">
        <f>'CO2'!AV28+25*'CH4'!AV28/1000+298*N2O!AV28/1000+'HFCs - AR4'!AV28+'PFCs - AR4'!AV28+'SF6 - AR4'!AV28</f>
        <v>20.467969512462687</v>
      </c>
      <c r="AW28" s="5">
        <f>'CO2'!AW28+25*'CH4'!AW28/1000+298*N2O!AW28/1000+'HFCs - AR4'!AW28+'PFCs - AR4'!AW28+'SF6 - AR4'!AW28</f>
        <v>20.129574033188458</v>
      </c>
      <c r="AX28" s="5">
        <f>'CO2'!AX28+25*'CH4'!AX28/1000+298*N2O!AX28/1000+'HFCs - AR4'!AX28+'PFCs - AR4'!AX28+'SF6 - AR4'!AX28</f>
        <v>19.684516353130768</v>
      </c>
      <c r="AY28" s="5">
        <f>'CO2'!AY28+25*'CH4'!AY28/1000+298*N2O!AY28/1000+'HFCs - AR4'!AY28+'PFCs - AR4'!AY28+'SF6 - AR4'!AY28</f>
        <v>19.202919418626966</v>
      </c>
      <c r="AZ28" s="5">
        <f>'CO2'!AZ28+25*'CH4'!AZ28/1000+298*N2O!AZ28/1000+'HFCs - AR4'!AZ28+'PFCs - AR4'!AZ28+'SF6 - AR4'!AZ28</f>
        <v>18.774745140860542</v>
      </c>
      <c r="BA28" s="5">
        <f>'CO2'!BA28+25*'CH4'!BA28/1000+298*N2O!BA28/1000+'HFCs - AR4'!BA28+'PFCs - AR4'!BA28+'SF6 - AR4'!BA28</f>
        <v>18.404484796231067</v>
      </c>
    </row>
    <row r="29" spans="1:53" x14ac:dyDescent="0.2">
      <c r="A29" s="9" t="s">
        <v>23</v>
      </c>
      <c r="B29" s="3" t="s">
        <v>24</v>
      </c>
      <c r="C29" s="5">
        <f>'CO2'!C29+25*'CH4'!C29/1000+298*N2O!C29/1000+'HFCs - AR4'!C29+'PFCs - AR4'!C29+'SF6 - AR4'!C29</f>
        <v>67.843458061199996</v>
      </c>
      <c r="D29" s="5">
        <f>'CO2'!D29+25*'CH4'!D29/1000+298*N2O!D29/1000+'HFCs - AR4'!D29+'PFCs - AR4'!D29+'SF6 - AR4'!D29</f>
        <v>70.491514490900002</v>
      </c>
      <c r="E29" s="5">
        <f>'CO2'!E29+25*'CH4'!E29/1000+298*N2O!E29/1000+'HFCs - AR4'!E29+'PFCs - AR4'!E29+'SF6 - AR4'!E29</f>
        <v>68.663900717500013</v>
      </c>
      <c r="F29" s="5">
        <f>'CO2'!F29+25*'CH4'!F29/1000+298*N2O!F29/1000+'HFCs - AR4'!F29+'PFCs - AR4'!F29+'SF6 - AR4'!F29</f>
        <v>72.580586690100006</v>
      </c>
      <c r="G29" s="5">
        <f>'CO2'!G29+25*'CH4'!G29/1000+298*N2O!G29/1000+'HFCs - AR4'!G29+'PFCs - AR4'!G29+'SF6 - AR4'!G29</f>
        <v>71.023278748599992</v>
      </c>
      <c r="H29" s="5">
        <f>'CO2'!H29+25*'CH4'!H29/1000+298*N2O!H29/1000+'HFCs - AR4'!H29+'PFCs - AR4'!H29+'SF6 - AR4'!H29</f>
        <v>82.758376292999998</v>
      </c>
      <c r="I29" s="5">
        <f>'CO2'!I29+25*'CH4'!I29/1000+298*N2O!I29/1000+'HFCs - AR4'!I29+'PFCs - AR4'!I29+'SF6 - AR4'!I29</f>
        <v>84.321241395999991</v>
      </c>
      <c r="J29" s="5">
        <f>'CO2'!J29+25*'CH4'!J29/1000+298*N2O!J29/1000+'HFCs - AR4'!J29+'PFCs - AR4'!J29+'SF6 - AR4'!J29</f>
        <v>102.56682854500001</v>
      </c>
      <c r="K29" s="5">
        <f>'CO2'!K29+25*'CH4'!K29/1000+298*N2O!K29/1000+'HFCs - AR4'!K29+'PFCs - AR4'!K29+'SF6 - AR4'!K29</f>
        <v>107.83462424020003</v>
      </c>
      <c r="L29" s="5">
        <f>'CO2'!L29+25*'CH4'!L29/1000+298*N2O!L29/1000+'HFCs - AR4'!L29+'PFCs - AR4'!L29+'SF6 - AR4'!L29</f>
        <v>114.22964319800001</v>
      </c>
      <c r="M29" s="5">
        <f>'CO2'!M29+25*'CH4'!M29/1000+298*N2O!M29/1000+'HFCs - AR4'!M29+'PFCs - AR4'!M29+'SF6 - AR4'!M29</f>
        <v>117.80347827640001</v>
      </c>
      <c r="N29" s="5">
        <f>'CO2'!N29+25*'CH4'!N29/1000+298*N2O!N29/1000+'HFCs - AR4'!N29+'PFCs - AR4'!N29+'SF6 - AR4'!N29</f>
        <v>116.28177874280001</v>
      </c>
      <c r="O29" s="5">
        <f>'CO2'!O29+25*'CH4'!O29/1000+298*N2O!O29/1000+'HFCs - AR4'!O29+'PFCs - AR4'!O29+'SF6 - AR4'!O29</f>
        <v>141.39830507120001</v>
      </c>
      <c r="P29" s="5">
        <f>'CO2'!P29+25*'CH4'!P29/1000+298*N2O!P29/1000+'HFCs - AR4'!P29+'PFCs - AR4'!P29+'SF6 - AR4'!P29</f>
        <v>106.92405414860001</v>
      </c>
      <c r="Q29" s="5">
        <f>'CO2'!Q29+25*'CH4'!Q29/1000+298*N2O!Q29/1000+'HFCs - AR4'!Q29+'PFCs - AR4'!Q29+'SF6 - AR4'!Q29</f>
        <v>116.06593080060001</v>
      </c>
      <c r="R29" s="5">
        <f>'CO2'!R29+25*'CH4'!R29/1000+298*N2O!R29/1000+'HFCs - AR4'!R29+'PFCs - AR4'!R29+'SF6 - AR4'!R29</f>
        <v>122.630978242</v>
      </c>
      <c r="S29" s="5">
        <f>'CO2'!S29+25*'CH4'!S29/1000+298*N2O!S29/1000+'HFCs - AR4'!S29+'PFCs - AR4'!S29+'SF6 - AR4'!S29</f>
        <v>114.839138144</v>
      </c>
      <c r="T29" s="5">
        <f>'CO2'!T29+25*'CH4'!T29/1000+298*N2O!T29/1000+'HFCs - AR4'!T29+'PFCs - AR4'!T29+'SF6 - AR4'!T29</f>
        <v>106.69311659580001</v>
      </c>
      <c r="U29" s="5">
        <f>'CO2'!U29+25*'CH4'!U29/1000+298*N2O!U29/1000+'HFCs - AR4'!U29+'PFCs - AR4'!U29+'SF6 - AR4'!U29</f>
        <v>100.06848318589999</v>
      </c>
      <c r="V29" s="5">
        <f>'CO2'!V29+25*'CH4'!V29/1000+298*N2O!V29/1000+'HFCs - AR4'!V29+'PFCs - AR4'!V29+'SF6 - AR4'!V29</f>
        <v>87.784405535200008</v>
      </c>
      <c r="W29" s="5">
        <f>'CO2'!W29+25*'CH4'!W29/1000+298*N2O!W29/1000+'HFCs - AR4'!W29+'PFCs - AR4'!W29+'SF6 - AR4'!W29</f>
        <v>83.162789157600002</v>
      </c>
      <c r="X29" s="5">
        <f>'CO2'!X29+25*'CH4'!X29/1000+298*N2O!X29/1000+'HFCs - AR4'!X29+'PFCs - AR4'!X29+'SF6 - AR4'!X29</f>
        <v>68.975209227799994</v>
      </c>
      <c r="Y29" s="5">
        <f>'CO2'!Y29+25*'CH4'!Y29/1000+298*N2O!Y29/1000+'HFCs - AR4'!Y29+'PFCs - AR4'!Y29+'SF6 - AR4'!Y29</f>
        <v>59.317813730700003</v>
      </c>
      <c r="Z29" s="5">
        <f>'CO2'!Z29+25*'CH4'!Z29/1000+298*N2O!Z29/1000+'HFCs - AR4'!Z29+'PFCs - AR4'!Z29+'SF6 - AR4'!Z29</f>
        <v>51.946893665500006</v>
      </c>
      <c r="AA29" s="5">
        <f>'CO2'!AA29+25*'CH4'!AA29/1000+298*N2O!AA29/1000+'HFCs - AR4'!AA29+'PFCs - AR4'!AA29+'SF6 - AR4'!AA29</f>
        <v>52.7249598406</v>
      </c>
      <c r="AB29" s="5">
        <f>'CO2'!AB29+25*'CH4'!AB29/1000+298*N2O!AB29/1000+'HFCs - AR4'!AB29+'PFCs - AR4'!AB29+'SF6 - AR4'!AB29</f>
        <v>49.972136605999992</v>
      </c>
      <c r="AC29" s="5">
        <f>'CO2'!AC29+25*'CH4'!AC29/1000+298*N2O!AC29/1000+'HFCs - AR4'!AC29+'PFCs - AR4'!AC29+'SF6 - AR4'!AC29</f>
        <v>49.544364451599996</v>
      </c>
      <c r="AD29" s="5">
        <f>'CO2'!AD29+25*'CH4'!AD29/1000+298*N2O!AD29/1000+'HFCs - AR4'!AD29+'PFCs - AR4'!AD29+'SF6 - AR4'!AD29</f>
        <v>51.208839386299999</v>
      </c>
      <c r="AE29" s="5">
        <f>'CO2'!AE29+25*'CH4'!AE29/1000+298*N2O!AE29/1000+'HFCs - AR4'!AE29+'PFCs - AR4'!AE29+'SF6 - AR4'!AE29</f>
        <v>45.591578884500002</v>
      </c>
      <c r="AF29" s="5">
        <f>'CO2'!AF29+25*'CH4'!AF29/1000+298*N2O!AF29/1000+'HFCs - AR4'!AF29+'PFCs - AR4'!AF29+'SF6 - AR4'!AF29</f>
        <v>35.298402879800001</v>
      </c>
      <c r="AG29" s="5">
        <f>'CO2'!AG29+25*'CH4'!AG29/1000+298*N2O!AG29/1000+'HFCs - AR4'!AG29+'PFCs - AR4'!AG29+'SF6 - AR4'!AG29</f>
        <v>15.066495980326216</v>
      </c>
      <c r="AH29" s="5">
        <f>'CO2'!AH29+25*'CH4'!AH29/1000+298*N2O!AH29/1000+'HFCs - AR4'!AH29+'PFCs - AR4'!AH29+'SF6 - AR4'!AH29</f>
        <v>13.334851047499605</v>
      </c>
      <c r="AI29" s="5">
        <f>'CO2'!AI29+25*'CH4'!AI29/1000+298*N2O!AI29/1000+'HFCs - AR4'!AI29+'PFCs - AR4'!AI29+'SF6 - AR4'!AI29</f>
        <v>22.836136636229952</v>
      </c>
      <c r="AJ29" s="5">
        <f>'CO2'!AJ29+25*'CH4'!AJ29/1000+298*N2O!AJ29/1000+'HFCs - AR4'!AJ29+'PFCs - AR4'!AJ29+'SF6 - AR4'!AJ29</f>
        <v>36.739353106319506</v>
      </c>
      <c r="AK29" s="5">
        <f>'CO2'!AK29+25*'CH4'!AK29/1000+298*N2O!AK29/1000+'HFCs - AR4'!AK29+'PFCs - AR4'!AK29+'SF6 - AR4'!AK29</f>
        <v>33.232434485438937</v>
      </c>
      <c r="AL29" s="5">
        <f>'CO2'!AL29+25*'CH4'!AL29/1000+298*N2O!AL29/1000+'HFCs - AR4'!AL29+'PFCs - AR4'!AL29+'SF6 - AR4'!AL29</f>
        <v>29.921732218501521</v>
      </c>
      <c r="AM29" s="5">
        <f>'CO2'!AM29+25*'CH4'!AM29/1000+298*N2O!AM29/1000+'HFCs - AR4'!AM29+'PFCs - AR4'!AM29+'SF6 - AR4'!AM29</f>
        <v>31.64726422845569</v>
      </c>
      <c r="AN29" s="5">
        <f>'CO2'!AN29+25*'CH4'!AN29/1000+298*N2O!AN29/1000+'HFCs - AR4'!AN29+'PFCs - AR4'!AN29+'SF6 - AR4'!AN29</f>
        <v>33.455795744687826</v>
      </c>
      <c r="AO29" s="5">
        <f>'CO2'!AO29+25*'CH4'!AO29/1000+298*N2O!AO29/1000+'HFCs - AR4'!AO29+'PFCs - AR4'!AO29+'SF6 - AR4'!AO29</f>
        <v>30.833761283198566</v>
      </c>
      <c r="AP29" s="5">
        <f>'CO2'!AP29+25*'CH4'!AP29/1000+298*N2O!AP29/1000+'HFCs - AR4'!AP29+'PFCs - AR4'!AP29+'SF6 - AR4'!AP29</f>
        <v>27.731776258670592</v>
      </c>
      <c r="AQ29" s="5">
        <f>'CO2'!AQ29+25*'CH4'!AQ29/1000+298*N2O!AQ29/1000+'HFCs - AR4'!AQ29+'PFCs - AR4'!AQ29+'SF6 - AR4'!AQ29</f>
        <v>26.335789071391023</v>
      </c>
      <c r="AR29" s="5">
        <f>'CO2'!AR29+25*'CH4'!AR29/1000+298*N2O!AR29/1000+'HFCs - AR4'!AR29+'PFCs - AR4'!AR29+'SF6 - AR4'!AR29</f>
        <v>24.622885223946867</v>
      </c>
      <c r="AS29" s="5">
        <f>'CO2'!AS29+25*'CH4'!AS29/1000+298*N2O!AS29/1000+'HFCs - AR4'!AS29+'PFCs - AR4'!AS29+'SF6 - AR4'!AS29</f>
        <v>23.56655158840266</v>
      </c>
      <c r="AT29" s="5">
        <f>'CO2'!AT29+25*'CH4'!AT29/1000+298*N2O!AT29/1000+'HFCs - AR4'!AT29+'PFCs - AR4'!AT29+'SF6 - AR4'!AT29</f>
        <v>21.563871798391322</v>
      </c>
      <c r="AU29" s="5">
        <f>'CO2'!AU29+25*'CH4'!AU29/1000+298*N2O!AU29/1000+'HFCs - AR4'!AU29+'PFCs - AR4'!AU29+'SF6 - AR4'!AU29</f>
        <v>18.554594673929333</v>
      </c>
      <c r="AV29" s="5">
        <f>'CO2'!AV29+25*'CH4'!AV29/1000+298*N2O!AV29/1000+'HFCs - AR4'!AV29+'PFCs - AR4'!AV29+'SF6 - AR4'!AV29</f>
        <v>16.762630411889827</v>
      </c>
      <c r="AW29" s="5">
        <f>'CO2'!AW29+25*'CH4'!AW29/1000+298*N2O!AW29/1000+'HFCs - AR4'!AW29+'PFCs - AR4'!AW29+'SF6 - AR4'!AW29</f>
        <v>15.531817460692215</v>
      </c>
      <c r="AX29" s="5">
        <f>'CO2'!AX29+25*'CH4'!AX29/1000+298*N2O!AX29/1000+'HFCs - AR4'!AX29+'PFCs - AR4'!AX29+'SF6 - AR4'!AX29</f>
        <v>14.352330860185321</v>
      </c>
      <c r="AY29" s="5">
        <f>'CO2'!AY29+25*'CH4'!AY29/1000+298*N2O!AY29/1000+'HFCs - AR4'!AY29+'PFCs - AR4'!AY29+'SF6 - AR4'!AY29</f>
        <v>13.242856709058266</v>
      </c>
      <c r="AZ29" s="5">
        <f>'CO2'!AZ29+25*'CH4'!AZ29/1000+298*N2O!AZ29/1000+'HFCs - AR4'!AZ29+'PFCs - AR4'!AZ29+'SF6 - AR4'!AZ29</f>
        <v>12.334161768507006</v>
      </c>
      <c r="BA29" s="5">
        <f>'CO2'!BA29+25*'CH4'!BA29/1000+298*N2O!BA29/1000+'HFCs - AR4'!BA29+'PFCs - AR4'!BA29+'SF6 - AR4'!BA29</f>
        <v>11.417162558522007</v>
      </c>
    </row>
    <row r="30" spans="1:53" x14ac:dyDescent="0.2">
      <c r="A30" s="3" t="s">
        <v>25</v>
      </c>
      <c r="B30" s="16" t="s">
        <v>26</v>
      </c>
      <c r="C30" s="5">
        <f>'CO2'!C30+25*'CH4'!C30/1000+298*N2O!C30/1000+'HFCs - AR4'!C30+'PFCs - AR4'!C30+'SF6 - AR4'!C30</f>
        <v>410.04718811849972</v>
      </c>
      <c r="D30" s="5">
        <f>'CO2'!D30+25*'CH4'!D30/1000+298*N2O!D30/1000+'HFCs - AR4'!D30+'PFCs - AR4'!D30+'SF6 - AR4'!D30</f>
        <v>816.25967649867641</v>
      </c>
      <c r="E30" s="5">
        <f>'CO2'!E30+25*'CH4'!E30/1000+298*N2O!E30/1000+'HFCs - AR4'!E30+'PFCs - AR4'!E30+'SF6 - AR4'!E30</f>
        <v>842.09560303282888</v>
      </c>
      <c r="F30" s="5">
        <f>'CO2'!F30+25*'CH4'!F30/1000+298*N2O!F30/1000+'HFCs - AR4'!F30+'PFCs - AR4'!F30+'SF6 - AR4'!F30</f>
        <v>731.57886806915019</v>
      </c>
      <c r="G30" s="5">
        <f>'CO2'!G30+25*'CH4'!G30/1000+298*N2O!G30/1000+'HFCs - AR4'!G30+'PFCs - AR4'!G30+'SF6 - AR4'!G30</f>
        <v>727.26291120721316</v>
      </c>
      <c r="H30" s="5">
        <f>'CO2'!H30+25*'CH4'!H30/1000+298*N2O!H30/1000+'HFCs - AR4'!H30+'PFCs - AR4'!H30+'SF6 - AR4'!H30</f>
        <v>566.4385058827969</v>
      </c>
      <c r="I30" s="5">
        <f>'CO2'!I30+25*'CH4'!I30/1000+298*N2O!I30/1000+'HFCs - AR4'!I30+'PFCs - AR4'!I30+'SF6 - AR4'!I30</f>
        <v>623.70174695385583</v>
      </c>
      <c r="J30" s="5">
        <f>'CO2'!J30+25*'CH4'!J30/1000+298*N2O!J30/1000+'HFCs - AR4'!J30+'PFCs - AR4'!J30+'SF6 - AR4'!J30</f>
        <v>881.75463328414821</v>
      </c>
      <c r="K30" s="5">
        <f>'CO2'!K30+25*'CH4'!K30/1000+298*N2O!K30/1000+'HFCs - AR4'!K30+'PFCs - AR4'!K30+'SF6 - AR4'!K30</f>
        <v>649.20170243211817</v>
      </c>
      <c r="L30" s="5">
        <f>'CO2'!L30+25*'CH4'!L30/1000+298*N2O!L30/1000+'HFCs - AR4'!L30+'PFCs - AR4'!L30+'SF6 - AR4'!L30</f>
        <v>1386.8676383463176</v>
      </c>
      <c r="M30" s="5">
        <f>'CO2'!M30+25*'CH4'!M30/1000+298*N2O!M30/1000+'HFCs - AR4'!M30+'PFCs - AR4'!M30+'SF6 - AR4'!M30</f>
        <v>908.1558170956564</v>
      </c>
      <c r="N30" s="5">
        <f>'CO2'!N30+25*'CH4'!N30/1000+298*N2O!N30/1000+'HFCs - AR4'!N30+'PFCs - AR4'!N30+'SF6 - AR4'!N30</f>
        <v>973.23144157508182</v>
      </c>
      <c r="O30" s="5">
        <f>'CO2'!O30+25*'CH4'!O30/1000+298*N2O!O30/1000+'HFCs - AR4'!O30+'PFCs - AR4'!O30+'SF6 - AR4'!O30</f>
        <v>813.76911480293506</v>
      </c>
      <c r="P30" s="5">
        <f>'CO2'!P30+25*'CH4'!P30/1000+298*N2O!P30/1000+'HFCs - AR4'!P30+'PFCs - AR4'!P30+'SF6 - AR4'!P30</f>
        <v>845.00793616120495</v>
      </c>
      <c r="Q30" s="5">
        <f>'CO2'!Q30+25*'CH4'!Q30/1000+298*N2O!Q30/1000+'HFCs - AR4'!Q30+'PFCs - AR4'!Q30+'SF6 - AR4'!Q30</f>
        <v>948.63333985976089</v>
      </c>
      <c r="R30" s="5">
        <f>'CO2'!R30+25*'CH4'!R30/1000+298*N2O!R30/1000+'HFCs - AR4'!R30+'PFCs - AR4'!R30+'SF6 - AR4'!R30</f>
        <v>679.6784730439324</v>
      </c>
      <c r="S30" s="5">
        <f>'CO2'!S30+25*'CH4'!S30/1000+298*N2O!S30/1000+'HFCs - AR4'!S30+'PFCs - AR4'!S30+'SF6 - AR4'!S30</f>
        <v>667.2004722109499</v>
      </c>
      <c r="T30" s="5">
        <f>'CO2'!T30+25*'CH4'!T30/1000+298*N2O!T30/1000+'HFCs - AR4'!T30+'PFCs - AR4'!T30+'SF6 - AR4'!T30</f>
        <v>682.43750652424228</v>
      </c>
      <c r="U30" s="5">
        <f>'CO2'!U30+25*'CH4'!U30/1000+298*N2O!U30/1000+'HFCs - AR4'!U30+'PFCs - AR4'!U30+'SF6 - AR4'!U30</f>
        <v>488.20172099854858</v>
      </c>
      <c r="V30" s="5">
        <f>'CO2'!V30+25*'CH4'!V30/1000+298*N2O!V30/1000+'HFCs - AR4'!V30+'PFCs - AR4'!V30+'SF6 - AR4'!V30</f>
        <v>325.83647003059002</v>
      </c>
      <c r="W30" s="5">
        <f>'CO2'!W30+25*'CH4'!W30/1000+298*N2O!W30/1000+'HFCs - AR4'!W30+'PFCs - AR4'!W30+'SF6 - AR4'!W30</f>
        <v>443.01144160937599</v>
      </c>
      <c r="X30" s="5">
        <f>'CO2'!X30+25*'CH4'!X30/1000+298*N2O!X30/1000+'HFCs - AR4'!X30+'PFCs - AR4'!X30+'SF6 - AR4'!X30</f>
        <v>311.2254203413637</v>
      </c>
      <c r="Y30" s="5">
        <f>'CO2'!Y30+25*'CH4'!Y30/1000+298*N2O!Y30/1000+'HFCs - AR4'!Y30+'PFCs - AR4'!Y30+'SF6 - AR4'!Y30</f>
        <v>271.53253602475684</v>
      </c>
      <c r="Z30" s="5">
        <f>'CO2'!Z30+25*'CH4'!Z30/1000+298*N2O!Z30/1000+'HFCs - AR4'!Z30+'PFCs - AR4'!Z30+'SF6 - AR4'!Z30</f>
        <v>306.22151591708706</v>
      </c>
      <c r="AA30" s="5">
        <f>'CO2'!AA30+25*'CH4'!AA30/1000+298*N2O!AA30/1000+'HFCs - AR4'!AA30+'PFCs - AR4'!AA30+'SF6 - AR4'!AA30</f>
        <v>314.07434053868633</v>
      </c>
      <c r="AB30" s="5">
        <f>'CO2'!AB30+25*'CH4'!AB30/1000+298*N2O!AB30/1000+'HFCs - AR4'!AB30+'PFCs - AR4'!AB30+'SF6 - AR4'!AB30</f>
        <v>313.60451559118184</v>
      </c>
      <c r="AC30" s="5">
        <f>'CO2'!AC30+25*'CH4'!AC30/1000+298*N2O!AC30/1000+'HFCs - AR4'!AC30+'PFCs - AR4'!AC30+'SF6 - AR4'!AC30</f>
        <v>346.09698467961493</v>
      </c>
      <c r="AD30" s="5">
        <f>'CO2'!AD30+25*'CH4'!AD30/1000+298*N2O!AD30/1000+'HFCs - AR4'!AD30+'PFCs - AR4'!AD30+'SF6 - AR4'!AD30</f>
        <v>309.2939481889801</v>
      </c>
      <c r="AE30" s="5">
        <f>'CO2'!AE30+25*'CH4'!AE30/1000+298*N2O!AE30/1000+'HFCs - AR4'!AE30+'PFCs - AR4'!AE30+'SF6 - AR4'!AE30</f>
        <v>297.51952652510016</v>
      </c>
      <c r="AF30" s="5">
        <f>'CO2'!AF30+25*'CH4'!AF30/1000+298*N2O!AF30/1000+'HFCs - AR4'!AF30+'PFCs - AR4'!AF30+'SF6 - AR4'!AF30</f>
        <v>248.58920061993254</v>
      </c>
      <c r="AG30" s="5">
        <f>'CO2'!AG30+25*'CH4'!AG30/1000+298*N2O!AG30/1000+'HFCs - AR4'!AG30+'PFCs - AR4'!AG30+'SF6 - AR4'!AG30</f>
        <v>181.38981510539998</v>
      </c>
      <c r="AH30" s="5">
        <f>'CO2'!AH30+25*'CH4'!AH30/1000+298*N2O!AH30/1000+'HFCs - AR4'!AH30+'PFCs - AR4'!AH30+'SF6 - AR4'!AH30</f>
        <v>183.97638575042441</v>
      </c>
      <c r="AI30" s="5">
        <f>'CO2'!AI30+25*'CH4'!AI30/1000+298*N2O!AI30/1000+'HFCs - AR4'!AI30+'PFCs - AR4'!AI30+'SF6 - AR4'!AI30</f>
        <v>196.96781668380297</v>
      </c>
      <c r="AJ30" s="5">
        <f>'CO2'!AJ30+25*'CH4'!AJ30/1000+298*N2O!AJ30/1000+'HFCs - AR4'!AJ30+'PFCs - AR4'!AJ30+'SF6 - AR4'!AJ30</f>
        <v>183.19227795017349</v>
      </c>
      <c r="AK30" s="5">
        <f>'CO2'!AK30+25*'CH4'!AK30/1000+298*N2O!AK30/1000+'HFCs - AR4'!AK30+'PFCs - AR4'!AK30+'SF6 - AR4'!AK30</f>
        <v>180.40542768840564</v>
      </c>
      <c r="AL30" s="5">
        <f>'CO2'!AL30+25*'CH4'!AL30/1000+298*N2O!AL30/1000+'HFCs - AR4'!AL30+'PFCs - AR4'!AL30+'SF6 - AR4'!AL30</f>
        <v>166.32566755656134</v>
      </c>
      <c r="AM30" s="5">
        <f>'CO2'!AM30+25*'CH4'!AM30/1000+298*N2O!AM30/1000+'HFCs - AR4'!AM30+'PFCs - AR4'!AM30+'SF6 - AR4'!AM30</f>
        <v>171.85237253906982</v>
      </c>
      <c r="AN30" s="5">
        <f>'CO2'!AN30+25*'CH4'!AN30/1000+298*N2O!AN30/1000+'HFCs - AR4'!AN30+'PFCs - AR4'!AN30+'SF6 - AR4'!AN30</f>
        <v>174.20585640061486</v>
      </c>
      <c r="AO30" s="5">
        <f>'CO2'!AO30+25*'CH4'!AO30/1000+298*N2O!AO30/1000+'HFCs - AR4'!AO30+'PFCs - AR4'!AO30+'SF6 - AR4'!AO30</f>
        <v>177.24192100569684</v>
      </c>
      <c r="AP30" s="5">
        <f>'CO2'!AP30+25*'CH4'!AP30/1000+298*N2O!AP30/1000+'HFCs - AR4'!AP30+'PFCs - AR4'!AP30+'SF6 - AR4'!AP30</f>
        <v>181.19389971031603</v>
      </c>
      <c r="AQ30" s="5">
        <f>'CO2'!AQ30+25*'CH4'!AQ30/1000+298*N2O!AQ30/1000+'HFCs - AR4'!AQ30+'PFCs - AR4'!AQ30+'SF6 - AR4'!AQ30</f>
        <v>180.31636211273968</v>
      </c>
      <c r="AR30" s="5">
        <f>'CO2'!AR30+25*'CH4'!AR30/1000+298*N2O!AR30/1000+'HFCs - AR4'!AR30+'PFCs - AR4'!AR30+'SF6 - AR4'!AR30</f>
        <v>174.84133995615281</v>
      </c>
      <c r="AS30" s="5">
        <f>'CO2'!AS30+25*'CH4'!AS30/1000+298*N2O!AS30/1000+'HFCs - AR4'!AS30+'PFCs - AR4'!AS30+'SF6 - AR4'!AS30</f>
        <v>175.17468973210723</v>
      </c>
      <c r="AT30" s="5">
        <f>'CO2'!AT30+25*'CH4'!AT30/1000+298*N2O!AT30/1000+'HFCs - AR4'!AT30+'PFCs - AR4'!AT30+'SF6 - AR4'!AT30</f>
        <v>173.31801718602779</v>
      </c>
      <c r="AU30" s="5">
        <f>'CO2'!AU30+25*'CH4'!AU30/1000+298*N2O!AU30/1000+'HFCs - AR4'!AU30+'PFCs - AR4'!AU30+'SF6 - AR4'!AU30</f>
        <v>174.27247348935515</v>
      </c>
      <c r="AV30" s="5">
        <f>'CO2'!AV30+25*'CH4'!AV30/1000+298*N2O!AV30/1000+'HFCs - AR4'!AV30+'PFCs - AR4'!AV30+'SF6 - AR4'!AV30</f>
        <v>175.15384630837002</v>
      </c>
      <c r="AW30" s="5">
        <f>'CO2'!AW30+25*'CH4'!AW30/1000+298*N2O!AW30/1000+'HFCs - AR4'!AW30+'PFCs - AR4'!AW30+'SF6 - AR4'!AW30</f>
        <v>176.1021722862337</v>
      </c>
      <c r="AX30" s="5">
        <f>'CO2'!AX30+25*'CH4'!AX30/1000+298*N2O!AX30/1000+'HFCs - AR4'!AX30+'PFCs - AR4'!AX30+'SF6 - AR4'!AX30</f>
        <v>173.96908285245311</v>
      </c>
      <c r="AY30" s="5">
        <f>'CO2'!AY30+25*'CH4'!AY30/1000+298*N2O!AY30/1000+'HFCs - AR4'!AY30+'PFCs - AR4'!AY30+'SF6 - AR4'!AY30</f>
        <v>172.69482024843546</v>
      </c>
      <c r="AZ30" s="5">
        <f>'CO2'!AZ30+25*'CH4'!AZ30/1000+298*N2O!AZ30/1000+'HFCs - AR4'!AZ30+'PFCs - AR4'!AZ30+'SF6 - AR4'!AZ30</f>
        <v>168.81375618640647</v>
      </c>
      <c r="BA30" s="5">
        <f>'CO2'!BA30+25*'CH4'!BA30/1000+298*N2O!BA30/1000+'HFCs - AR4'!BA30+'PFCs - AR4'!BA30+'SF6 - AR4'!BA30</f>
        <v>167.74680542691772</v>
      </c>
    </row>
    <row r="31" spans="1:53" x14ac:dyDescent="0.2">
      <c r="A31" s="6"/>
      <c r="B31" s="6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</row>
    <row r="32" spans="1:53" x14ac:dyDescent="0.2">
      <c r="A32" s="6" t="s">
        <v>27</v>
      </c>
      <c r="B32" s="17" t="s">
        <v>28</v>
      </c>
      <c r="C32" s="15">
        <f>'CO2'!C32+25*'CH4'!C32/1000+298*N2O!C32/1000+'HFCs - AR4'!C32+'PFCs - AR4'!C32+'SF6 - AR4'!C32</f>
        <v>1081.661031399</v>
      </c>
      <c r="D32" s="15">
        <f>'CO2'!D32+25*'CH4'!D32/1000+298*N2O!D32/1000+'HFCs - AR4'!D32+'PFCs - AR4'!D32+'SF6 - AR4'!D32</f>
        <v>1259.962259697</v>
      </c>
      <c r="E32" s="15">
        <f>'CO2'!E32+25*'CH4'!E32/1000+298*N2O!E32/1000+'HFCs - AR4'!E32+'PFCs - AR4'!E32+'SF6 - AR4'!E32</f>
        <v>1382.9487927959999</v>
      </c>
      <c r="F32" s="15">
        <f>'CO2'!F32+25*'CH4'!F32/1000+298*N2O!F32/1000+'HFCs - AR4'!F32+'PFCs - AR4'!F32+'SF6 - AR4'!F32</f>
        <v>1401.0010111490001</v>
      </c>
      <c r="G32" s="15">
        <f>'CO2'!G32+25*'CH4'!G32/1000+298*N2O!G32/1000+'HFCs - AR4'!G32+'PFCs - AR4'!G32+'SF6 - AR4'!G32</f>
        <v>1423.2855950759999</v>
      </c>
      <c r="H32" s="15">
        <f>'CO2'!H32+25*'CH4'!H32/1000+298*N2O!H32/1000+'HFCs - AR4'!H32+'PFCs - AR4'!H32+'SF6 - AR4'!H32</f>
        <v>1422.1710948949999</v>
      </c>
      <c r="I32" s="15">
        <f>'CO2'!I32+25*'CH4'!I32/1000+298*N2O!I32/1000+'HFCs - AR4'!I32+'PFCs - AR4'!I32+'SF6 - AR4'!I32</f>
        <v>1529.840243074</v>
      </c>
      <c r="J32" s="15">
        <f>'CO2'!J32+25*'CH4'!J32/1000+298*N2O!J32/1000+'HFCs - AR4'!J32+'PFCs - AR4'!J32+'SF6 - AR4'!J32</f>
        <v>1603.564761056</v>
      </c>
      <c r="K32" s="15">
        <f>'CO2'!K32+25*'CH4'!K32/1000+298*N2O!K32/1000+'HFCs - AR4'!K32+'PFCs - AR4'!K32+'SF6 - AR4'!K32</f>
        <v>1636.180764744</v>
      </c>
      <c r="L32" s="15">
        <f>'CO2'!L32+25*'CH4'!L32/1000+298*N2O!L32/1000+'HFCs - AR4'!L32+'PFCs - AR4'!L32+'SF6 - AR4'!L32</f>
        <v>1612.5738413419999</v>
      </c>
      <c r="M32" s="15">
        <f>'CO2'!M32+25*'CH4'!M32/1000+298*N2O!M32/1000+'HFCs - AR4'!M32+'PFCs - AR4'!M32+'SF6 - AR4'!M32</f>
        <v>1632.596964691</v>
      </c>
      <c r="N32" s="15">
        <f>'CO2'!N32+25*'CH4'!N32/1000+298*N2O!N32/1000+'HFCs - AR4'!N32+'PFCs - AR4'!N32+'SF6 - AR4'!N32</f>
        <v>1629.1112785190001</v>
      </c>
      <c r="O32" s="15">
        <f>'CO2'!O32+25*'CH4'!O32/1000+298*N2O!O32/1000+'HFCs - AR4'!O32+'PFCs - AR4'!O32+'SF6 - AR4'!O32</f>
        <v>1670.107197092</v>
      </c>
      <c r="P32" s="15">
        <f>'CO2'!P32+25*'CH4'!P32/1000+298*N2O!P32/1000+'HFCs - AR4'!P32+'PFCs - AR4'!P32+'SF6 - AR4'!P32</f>
        <v>1541.8642404090001</v>
      </c>
      <c r="Q32" s="15">
        <f>'CO2'!Q32+25*'CH4'!Q32/1000+298*N2O!Q32/1000+'HFCs - AR4'!Q32+'PFCs - AR4'!Q32+'SF6 - AR4'!Q32</f>
        <v>1660.280903936</v>
      </c>
      <c r="R32" s="15">
        <f>'CO2'!R32+25*'CH4'!R32/1000+298*N2O!R32/1000+'HFCs - AR4'!R32+'PFCs - AR4'!R32+'SF6 - AR4'!R32</f>
        <v>1566.900321245</v>
      </c>
      <c r="S32" s="15">
        <f>'CO2'!S32+25*'CH4'!S32/1000+298*N2O!S32/1000+'HFCs - AR4'!S32+'PFCs - AR4'!S32+'SF6 - AR4'!S32</f>
        <v>1621.1372708169999</v>
      </c>
      <c r="T32" s="15">
        <f>'CO2'!T32+25*'CH4'!T32/1000+298*N2O!T32/1000+'HFCs - AR4'!T32+'PFCs - AR4'!T32+'SF6 - AR4'!T32</f>
        <v>1621.3157474950001</v>
      </c>
      <c r="U32" s="15">
        <f>'CO2'!U32+25*'CH4'!U32/1000+298*N2O!U32/1000+'HFCs - AR4'!U32+'PFCs - AR4'!U32+'SF6 - AR4'!U32</f>
        <v>1336.1702808990001</v>
      </c>
      <c r="V32" s="15">
        <f>'CO2'!V32+25*'CH4'!V32/1000+298*N2O!V32/1000+'HFCs - AR4'!V32+'PFCs - AR4'!V32+'SF6 - AR4'!V32</f>
        <v>887.60112248799999</v>
      </c>
      <c r="W32" s="15">
        <f>'CO2'!W32+25*'CH4'!W32/1000+298*N2O!W32/1000+'HFCs - AR4'!W32+'PFCs - AR4'!W32+'SF6 - AR4'!W32</f>
        <v>806.86314904799997</v>
      </c>
      <c r="X32" s="15">
        <f>'CO2'!X32+25*'CH4'!X32/1000+298*N2O!X32/1000+'HFCs - AR4'!X32+'PFCs - AR4'!X32+'SF6 - AR4'!X32</f>
        <v>996.72052523699995</v>
      </c>
      <c r="Y32" s="15">
        <f>'CO2'!Y32+25*'CH4'!Y32/1000+298*N2O!Y32/1000+'HFCs - AR4'!Y32+'PFCs - AR4'!Y32+'SF6 - AR4'!Y32</f>
        <v>997.81272353099996</v>
      </c>
      <c r="Z32" s="15">
        <f>'CO2'!Z32+25*'CH4'!Z32/1000+298*N2O!Z32/1000+'HFCs - AR4'!Z32+'PFCs - AR4'!Z32+'SF6 - AR4'!Z32</f>
        <v>993.78550982000002</v>
      </c>
      <c r="AA32" s="15">
        <f>'CO2'!AA32+25*'CH4'!AA32/1000+298*N2O!AA32/1000+'HFCs - AR4'!AA32+'PFCs - AR4'!AA32+'SF6 - AR4'!AA32</f>
        <v>1023.5342892599</v>
      </c>
      <c r="AB32" s="15">
        <f>'CO2'!AB32+25*'CH4'!AB32/1000+298*N2O!AB32/1000+'HFCs - AR4'!AB32+'PFCs - AR4'!AB32+'SF6 - AR4'!AB32</f>
        <v>1048.6183334629</v>
      </c>
      <c r="AC32" s="15">
        <f>'CO2'!AC32+25*'CH4'!AC32/1000+298*N2O!AC32/1000+'HFCs - AR4'!AC32+'PFCs - AR4'!AC32+'SF6 - AR4'!AC32</f>
        <v>1230.7572281603</v>
      </c>
      <c r="AD32" s="15">
        <f>'CO2'!AD32+25*'CH4'!AD32/1000+298*N2O!AD32/1000+'HFCs - AR4'!AD32+'PFCs - AR4'!AD32+'SF6 - AR4'!AD32</f>
        <v>1333.4600796402001</v>
      </c>
      <c r="AE32" s="15">
        <f>'CO2'!AE32+25*'CH4'!AE32/1000+298*N2O!AE32/1000+'HFCs - AR4'!AE32+'PFCs - AR4'!AE32+'SF6 - AR4'!AE32</f>
        <v>1295.6607624410999</v>
      </c>
      <c r="AF32" s="15">
        <f>'CO2'!AF32+25*'CH4'!AF32/1000+298*N2O!AF32/1000+'HFCs - AR4'!AF32+'PFCs - AR4'!AF32+'SF6 - AR4'!AF32</f>
        <v>1249.9652661770201</v>
      </c>
      <c r="AG32" s="15">
        <f>'CO2'!AG32+25*'CH4'!AG32/1000+298*N2O!AG32/1000+'HFCs - AR4'!AG32+'PFCs - AR4'!AG32+'SF6 - AR4'!AG32</f>
        <v>1294.0385195859326</v>
      </c>
      <c r="AH32" s="15">
        <f>'CO2'!AH32+25*'CH4'!AH32/1000+298*N2O!AH32/1000+'HFCs - AR4'!AH32+'PFCs - AR4'!AH32+'SF6 - AR4'!AH32</f>
        <v>1283.9226453487884</v>
      </c>
      <c r="AI32" s="15">
        <f>'CO2'!AI32+25*'CH4'!AI32/1000+298*N2O!AI32/1000+'HFCs - AR4'!AI32+'PFCs - AR4'!AI32+'SF6 - AR4'!AI32</f>
        <v>1272.9669011436906</v>
      </c>
      <c r="AJ32" s="15">
        <f>'CO2'!AJ32+25*'CH4'!AJ32/1000+298*N2O!AJ32/1000+'HFCs - AR4'!AJ32+'PFCs - AR4'!AJ32+'SF6 - AR4'!AJ32</f>
        <v>1262.2204674969475</v>
      </c>
      <c r="AK32" s="15">
        <f>'CO2'!AK32+25*'CH4'!AK32/1000+298*N2O!AK32/1000+'HFCs - AR4'!AK32+'PFCs - AR4'!AK32+'SF6 - AR4'!AK32</f>
        <v>1251.6640107627686</v>
      </c>
      <c r="AL32" s="15">
        <f>'CO2'!AL32+25*'CH4'!AL32/1000+298*N2O!AL32/1000+'HFCs - AR4'!AL32+'PFCs - AR4'!AL32+'SF6 - AR4'!AL32</f>
        <v>1241.0113615370765</v>
      </c>
      <c r="AM32" s="15">
        <f>'CO2'!AM32+25*'CH4'!AM32/1000+298*N2O!AM32/1000+'HFCs - AR4'!AM32+'PFCs - AR4'!AM32+'SF6 - AR4'!AM32</f>
        <v>1236.0424221255969</v>
      </c>
      <c r="AN32" s="15">
        <f>'CO2'!AN32+25*'CH4'!AN32/1000+298*N2O!AN32/1000+'HFCs - AR4'!AN32+'PFCs - AR4'!AN32+'SF6 - AR4'!AN32</f>
        <v>1224.6614230500907</v>
      </c>
      <c r="AO32" s="15">
        <f>'CO2'!AO32+25*'CH4'!AO32/1000+298*N2O!AO32/1000+'HFCs - AR4'!AO32+'PFCs - AR4'!AO32+'SF6 - AR4'!AO32</f>
        <v>1213.1606316955804</v>
      </c>
      <c r="AP32" s="15">
        <f>'CO2'!AP32+25*'CH4'!AP32/1000+298*N2O!AP32/1000+'HFCs - AR4'!AP32+'PFCs - AR4'!AP32+'SF6 - AR4'!AP32</f>
        <v>1200.9030082105623</v>
      </c>
      <c r="AQ32" s="15">
        <f>'CO2'!AQ32+25*'CH4'!AQ32/1000+298*N2O!AQ32/1000+'HFCs - AR4'!AQ32+'PFCs - AR4'!AQ32+'SF6 - AR4'!AQ32</f>
        <v>1189.6900499753119</v>
      </c>
      <c r="AR32" s="15">
        <f>'CO2'!AR32+25*'CH4'!AR32/1000+298*N2O!AR32/1000+'HFCs - AR4'!AR32+'PFCs - AR4'!AR32+'SF6 - AR4'!AR32</f>
        <v>1190.1661801131747</v>
      </c>
      <c r="AS32" s="15">
        <f>'CO2'!AS32+25*'CH4'!AS32/1000+298*N2O!AS32/1000+'HFCs - AR4'!AS32+'PFCs - AR4'!AS32+'SF6 - AR4'!AS32</f>
        <v>1190.6457529383154</v>
      </c>
      <c r="AT32" s="15">
        <f>'CO2'!AT32+25*'CH4'!AT32/1000+298*N2O!AT32/1000+'HFCs - AR4'!AT32+'PFCs - AR4'!AT32+'SF6 - AR4'!AT32</f>
        <v>1191.1245044133423</v>
      </c>
      <c r="AU32" s="15">
        <f>'CO2'!AU32+25*'CH4'!AU32/1000+298*N2O!AU32/1000+'HFCs - AR4'!AU32+'PFCs - AR4'!AU32+'SF6 - AR4'!AU32</f>
        <v>1191.6052305036144</v>
      </c>
      <c r="AV32" s="15">
        <f>'CO2'!AV32+25*'CH4'!AV32/1000+298*N2O!AV32/1000+'HFCs - AR4'!AV32+'PFCs - AR4'!AV32+'SF6 - AR4'!AV32</f>
        <v>1192.0848753623843</v>
      </c>
      <c r="AW32" s="15">
        <f>'CO2'!AW32+25*'CH4'!AW32/1000+298*N2O!AW32/1000+'HFCs - AR4'!AW32+'PFCs - AR4'!AW32+'SF6 - AR4'!AW32</f>
        <v>1192.6519290732722</v>
      </c>
      <c r="AX32" s="15">
        <f>'CO2'!AX32+25*'CH4'!AX32/1000+298*N2O!AX32/1000+'HFCs - AR4'!AX32+'PFCs - AR4'!AX32+'SF6 - AR4'!AX32</f>
        <v>1193.2167585093391</v>
      </c>
      <c r="AY32" s="15">
        <f>'CO2'!AY32+25*'CH4'!AY32/1000+298*N2O!AY32/1000+'HFCs - AR4'!AY32+'PFCs - AR4'!AY32+'SF6 - AR4'!AY32</f>
        <v>1193.7852995172914</v>
      </c>
      <c r="AZ32" s="15">
        <f>'CO2'!AZ32+25*'CH4'!AZ32/1000+298*N2O!AZ32/1000+'HFCs - AR4'!AZ32+'PFCs - AR4'!AZ32+'SF6 - AR4'!AZ32</f>
        <v>1194.3450126577745</v>
      </c>
      <c r="BA32" s="15">
        <f>'CO2'!BA32+25*'CH4'!BA32/1000+298*N2O!BA32/1000+'HFCs - AR4'!BA32+'PFCs - AR4'!BA32+'SF6 - AR4'!BA32</f>
        <v>1194.9161513109902</v>
      </c>
    </row>
    <row r="33" spans="1:54" x14ac:dyDescent="0.2">
      <c r="A33" s="55" t="s">
        <v>131</v>
      </c>
      <c r="B33" s="57" t="s">
        <v>132</v>
      </c>
      <c r="C33" s="15">
        <f>'CO2'!C33+25*'CH4'!C33/1000+298*N2O!C33/1000+'HFCs - AR4'!C33+'PFCs - AR4'!C33+'SF6 - AR4'!C33</f>
        <v>882.40300000000002</v>
      </c>
      <c r="D33" s="15">
        <f>'CO2'!D33+25*'CH4'!D33/1000+298*N2O!D33/1000+'HFCs - AR4'!D33+'PFCs - AR4'!D33+'SF6 - AR4'!D33</f>
        <v>1087.816</v>
      </c>
      <c r="E33" s="15">
        <f>'CO2'!E33+25*'CH4'!E33/1000+298*N2O!E33/1000+'HFCs - AR4'!E33+'PFCs - AR4'!E33+'SF6 - AR4'!E33</f>
        <v>1193.413</v>
      </c>
      <c r="F33" s="15">
        <f>'CO2'!F33+25*'CH4'!F33/1000+298*N2O!F33/1000+'HFCs - AR4'!F33+'PFCs - AR4'!F33+'SF6 - AR4'!F33</f>
        <v>1206.0930000000001</v>
      </c>
      <c r="G33" s="15">
        <f>'CO2'!G33+25*'CH4'!G33/1000+298*N2O!G33/1000+'HFCs - AR4'!G33+'PFCs - AR4'!G33+'SF6 - AR4'!G33</f>
        <v>1192.1959999999999</v>
      </c>
      <c r="H33" s="15">
        <f>'CO2'!H33+25*'CH4'!H33/1000+298*N2O!H33/1000+'HFCs - AR4'!H33+'PFCs - AR4'!H33+'SF6 - AR4'!H33</f>
        <v>1203.777</v>
      </c>
      <c r="I33" s="15">
        <f>'CO2'!I33+25*'CH4'!I33/1000+298*N2O!I33/1000+'HFCs - AR4'!I33+'PFCs - AR4'!I33+'SF6 - AR4'!I33</f>
        <v>1281.9469999999999</v>
      </c>
      <c r="J33" s="15">
        <f>'CO2'!J33+25*'CH4'!J33/1000+298*N2O!J33/1000+'HFCs - AR4'!J33+'PFCs - AR4'!J33+'SF6 - AR4'!J33</f>
        <v>1342.8810000000001</v>
      </c>
      <c r="K33" s="15">
        <f>'CO2'!K33+25*'CH4'!K33/1000+298*N2O!K33/1000+'HFCs - AR4'!K33+'PFCs - AR4'!K33+'SF6 - AR4'!K33</f>
        <v>1389.83</v>
      </c>
      <c r="L33" s="15">
        <f>'CO2'!L33+25*'CH4'!L33/1000+298*N2O!L33/1000+'HFCs - AR4'!L33+'PFCs - AR4'!L33+'SF6 - AR4'!L33</f>
        <v>1354.876</v>
      </c>
      <c r="M33" s="15">
        <f>'CO2'!M33+25*'CH4'!M33/1000+298*N2O!M33/1000+'HFCs - AR4'!M33+'PFCs - AR4'!M33+'SF6 - AR4'!M33</f>
        <v>1385.26</v>
      </c>
      <c r="N33" s="15">
        <f>'CO2'!N33+25*'CH4'!N33/1000+298*N2O!N33/1000+'HFCs - AR4'!N33+'PFCs - AR4'!N33+'SF6 - AR4'!N33</f>
        <v>1387.8520000000001</v>
      </c>
      <c r="O33" s="15">
        <f>'CO2'!O33+25*'CH4'!O33/1000+298*N2O!O33/1000+'HFCs - AR4'!O33+'PFCs - AR4'!O33+'SF6 - AR4'!O33</f>
        <v>1416.3</v>
      </c>
      <c r="P33" s="15">
        <f>'CO2'!P33+25*'CH4'!P33/1000+298*N2O!P33/1000+'HFCs - AR4'!P33+'PFCs - AR4'!P33+'SF6 - AR4'!P33</f>
        <v>1329.9110000000001</v>
      </c>
      <c r="Q33" s="15">
        <f>'CO2'!Q33+25*'CH4'!Q33/1000+298*N2O!Q33/1000+'HFCs - AR4'!Q33+'PFCs - AR4'!Q33+'SF6 - AR4'!Q33</f>
        <v>1458.9259999999999</v>
      </c>
      <c r="R33" s="15">
        <f>'CO2'!R33+25*'CH4'!R33/1000+298*N2O!R33/1000+'HFCs - AR4'!R33+'PFCs - AR4'!R33+'SF6 - AR4'!R33</f>
        <v>1363.377</v>
      </c>
      <c r="S33" s="15">
        <f>'CO2'!S33+25*'CH4'!S33/1000+298*N2O!S33/1000+'HFCs - AR4'!S33+'PFCs - AR4'!S33+'SF6 - AR4'!S33</f>
        <v>1395.4659999999999</v>
      </c>
      <c r="T33" s="15">
        <f>'CO2'!T33+25*'CH4'!T33/1000+298*N2O!T33/1000+'HFCs - AR4'!T33+'PFCs - AR4'!T33+'SF6 - AR4'!T33</f>
        <v>1407.086</v>
      </c>
      <c r="U33" s="15">
        <f>'CO2'!U33+25*'CH4'!U33/1000+298*N2O!U33/1000+'HFCs - AR4'!U33+'PFCs - AR4'!U33+'SF6 - AR4'!U33</f>
        <v>1154.749</v>
      </c>
      <c r="V33" s="15">
        <f>'CO2'!V33+25*'CH4'!V33/1000+298*N2O!V33/1000+'HFCs - AR4'!V33+'PFCs - AR4'!V33+'SF6 - AR4'!V33</f>
        <v>764.40700000000004</v>
      </c>
      <c r="W33" s="15">
        <f>'CO2'!W33+25*'CH4'!W33/1000+298*N2O!W33/1000+'HFCs - AR4'!W33+'PFCs - AR4'!W33+'SF6 - AR4'!W33</f>
        <v>672.22400000000005</v>
      </c>
      <c r="X33" s="15">
        <f>'CO2'!X33+25*'CH4'!X33/1000+298*N2O!X33/1000+'HFCs - AR4'!X33+'PFCs - AR4'!X33+'SF6 - AR4'!X33</f>
        <v>861.80499999999995</v>
      </c>
      <c r="Y33" s="15">
        <f>'CO2'!Y33+25*'CH4'!Y33/1000+298*N2O!Y33/1000+'HFCs - AR4'!Y33+'PFCs - AR4'!Y33+'SF6 - AR4'!Y33</f>
        <v>871.08299999999997</v>
      </c>
      <c r="Z33" s="15">
        <f>'CO2'!Z33+25*'CH4'!Z33/1000+298*N2O!Z33/1000+'HFCs - AR4'!Z33+'PFCs - AR4'!Z33+'SF6 - AR4'!Z33</f>
        <v>867.06299999999999</v>
      </c>
      <c r="AA33" s="15">
        <f>'CO2'!AA33+25*'CH4'!AA33/1000+298*N2O!AA33/1000+'HFCs - AR4'!AA33+'PFCs - AR4'!AA33+'SF6 - AR4'!AA33</f>
        <v>887.30200000000002</v>
      </c>
      <c r="AB33" s="15">
        <f>'CO2'!AB33+25*'CH4'!AB33/1000+298*N2O!AB33/1000+'HFCs - AR4'!AB33+'PFCs - AR4'!AB33+'SF6 - AR4'!AB33</f>
        <v>931.50199999999995</v>
      </c>
      <c r="AC33" s="15">
        <f>'CO2'!AC33+25*'CH4'!AC33/1000+298*N2O!AC33/1000+'HFCs - AR4'!AC33+'PFCs - AR4'!AC33+'SF6 - AR4'!AC33</f>
        <v>1095.4549999999999</v>
      </c>
      <c r="AD33" s="15">
        <f>'CO2'!AD33+25*'CH4'!AD33/1000+298*N2O!AD33/1000+'HFCs - AR4'!AD33+'PFCs - AR4'!AD33+'SF6 - AR4'!AD33</f>
        <v>1193.741</v>
      </c>
      <c r="AE33" s="15">
        <f>'CO2'!AE33+25*'CH4'!AE33/1000+298*N2O!AE33/1000+'HFCs - AR4'!AE33+'PFCs - AR4'!AE33+'SF6 - AR4'!AE33</f>
        <v>1159.742</v>
      </c>
      <c r="AF33" s="15">
        <f>'CO2'!AF33+25*'CH4'!AF33/1000+298*N2O!AF33/1000+'HFCs - AR4'!AF33+'PFCs - AR4'!AF33+'SF6 - AR4'!AF33</f>
        <v>1129.1990000000001</v>
      </c>
      <c r="AG33" s="15">
        <f>'CO2'!AG33+25*'CH4'!AG33/1000+298*N2O!AG33/1000+'HFCs - AR4'!AG33+'PFCs - AR4'!AG33+'SF6 - AR4'!AG33</f>
        <v>1163.2673566181818</v>
      </c>
      <c r="AH33" s="15">
        <f>'CO2'!AH33+25*'CH4'!AH33/1000+298*N2O!AH33/1000+'HFCs - AR4'!AH33+'PFCs - AR4'!AH33+'SF6 - AR4'!AH33</f>
        <v>1151.6737704363638</v>
      </c>
      <c r="AI33" s="15">
        <f>'CO2'!AI33+25*'CH4'!AI33/1000+298*N2O!AI33/1000+'HFCs - AR4'!AI33+'PFCs - AR4'!AI33+'SF6 - AR4'!AI33</f>
        <v>1140.0801842545454</v>
      </c>
      <c r="AJ33" s="15">
        <f>'CO2'!AJ33+25*'CH4'!AJ33/1000+298*N2O!AJ33/1000+'HFCs - AR4'!AJ33+'PFCs - AR4'!AJ33+'SF6 - AR4'!AJ33</f>
        <v>1128.4865980727272</v>
      </c>
      <c r="AK33" s="15">
        <f>'CO2'!AK33+25*'CH4'!AK33/1000+298*N2O!AK33/1000+'HFCs - AR4'!AK33+'PFCs - AR4'!AK33+'SF6 - AR4'!AK33</f>
        <v>1116.8930118909091</v>
      </c>
      <c r="AL33" s="15">
        <f>'CO2'!AL33+25*'CH4'!AL33/1000+298*N2O!AL33/1000+'HFCs - AR4'!AL33+'PFCs - AR4'!AL33+'SF6 - AR4'!AL33</f>
        <v>1105.2994257090909</v>
      </c>
      <c r="AM33" s="15">
        <f>'CO2'!AM33+25*'CH4'!AM33/1000+298*N2O!AM33/1000+'HFCs - AR4'!AM33+'PFCs - AR4'!AM33+'SF6 - AR4'!AM33</f>
        <v>1099.8547368826191</v>
      </c>
      <c r="AN33" s="15">
        <f>'CO2'!AN33+25*'CH4'!AN33/1000+298*N2O!AN33/1000+'HFCs - AR4'!AN33+'PFCs - AR4'!AN33+'SF6 - AR4'!AN33</f>
        <v>1088.1619587744124</v>
      </c>
      <c r="AO33" s="15">
        <f>'CO2'!AO33+25*'CH4'!AO33/1000+298*N2O!AO33/1000+'HFCs - AR4'!AO33+'PFCs - AR4'!AO33+'SF6 - AR4'!AO33</f>
        <v>1076.4702835938181</v>
      </c>
      <c r="AP33" s="15">
        <f>'CO2'!AP33+25*'CH4'!AP33/1000+298*N2O!AP33/1000+'HFCs - AR4'!AP33+'PFCs - AR4'!AP33+'SF6 - AR4'!AP33</f>
        <v>1064.7796930471534</v>
      </c>
      <c r="AQ33" s="15">
        <f>'CO2'!AQ33+25*'CH4'!AQ33/1000+298*N2O!AQ33/1000+'HFCs - AR4'!AQ33+'PFCs - AR4'!AQ33+'SF6 - AR4'!AQ33</f>
        <v>1053.0901692430805</v>
      </c>
      <c r="AR33" s="15">
        <f>'CO2'!AR33+25*'CH4'!AR33/1000+298*N2O!AR33/1000+'HFCs - AR4'!AR33+'PFCs - AR4'!AR33+'SF6 - AR4'!AR33</f>
        <v>1053.0901692430805</v>
      </c>
      <c r="AS33" s="15">
        <f>'CO2'!AS33+25*'CH4'!AS33/1000+298*N2O!AS33/1000+'HFCs - AR4'!AS33+'PFCs - AR4'!AS33+'SF6 - AR4'!AS33</f>
        <v>1053.0901692430805</v>
      </c>
      <c r="AT33" s="15">
        <f>'CO2'!AT33+25*'CH4'!AT33/1000+298*N2O!AT33/1000+'HFCs - AR4'!AT33+'PFCs - AR4'!AT33+'SF6 - AR4'!AT33</f>
        <v>1053.0901692430805</v>
      </c>
      <c r="AU33" s="15">
        <f>'CO2'!AU33+25*'CH4'!AU33/1000+298*N2O!AU33/1000+'HFCs - AR4'!AU33+'PFCs - AR4'!AU33+'SF6 - AR4'!AU33</f>
        <v>1053.0901692430805</v>
      </c>
      <c r="AV33" s="15">
        <f>'CO2'!AV33+25*'CH4'!AV33/1000+298*N2O!AV33/1000+'HFCs - AR4'!AV33+'PFCs - AR4'!AV33+'SF6 - AR4'!AV33</f>
        <v>1053.0901692430805</v>
      </c>
      <c r="AW33" s="15">
        <f>'CO2'!AW33+25*'CH4'!AW33/1000+298*N2O!AW33/1000+'HFCs - AR4'!AW33+'PFCs - AR4'!AW33+'SF6 - AR4'!AW33</f>
        <v>1053.0901692430805</v>
      </c>
      <c r="AX33" s="15">
        <f>'CO2'!AX33+25*'CH4'!AX33/1000+298*N2O!AX33/1000+'HFCs - AR4'!AX33+'PFCs - AR4'!AX33+'SF6 - AR4'!AX33</f>
        <v>1053.0901692430805</v>
      </c>
      <c r="AY33" s="15">
        <f>'CO2'!AY33+25*'CH4'!AY33/1000+298*N2O!AY33/1000+'HFCs - AR4'!AY33+'PFCs - AR4'!AY33+'SF6 - AR4'!AY33</f>
        <v>1053.0901692430805</v>
      </c>
      <c r="AZ33" s="15">
        <f>'CO2'!AZ33+25*'CH4'!AZ33/1000+298*N2O!AZ33/1000+'HFCs - AR4'!AZ33+'PFCs - AR4'!AZ33+'SF6 - AR4'!AZ33</f>
        <v>1053.0901692430805</v>
      </c>
      <c r="BA33" s="15">
        <f>'CO2'!BA33+25*'CH4'!BA33/1000+298*N2O!BA33/1000+'HFCs - AR4'!BA33+'PFCs - AR4'!BA33+'SF6 - AR4'!BA33</f>
        <v>1053.0901692430805</v>
      </c>
    </row>
    <row r="34" spans="1:54" x14ac:dyDescent="0.2">
      <c r="A34" s="6" t="s">
        <v>29</v>
      </c>
      <c r="B34" s="17" t="s">
        <v>30</v>
      </c>
      <c r="C34" s="15">
        <f>'CO2'!C34+25*'CH4'!C34/1000+298*N2O!C34/1000+'HFCs - AR4'!C34+'PFCs - AR4'!C34+'SF6 - AR4'!C34</f>
        <v>1003.1018542</v>
      </c>
      <c r="D34" s="15">
        <f>'CO2'!D34+25*'CH4'!D34/1000+298*N2O!D34/1000+'HFCs - AR4'!D34+'PFCs - AR4'!D34+'SF6 - AR4'!D34</f>
        <v>918.4765026</v>
      </c>
      <c r="E34" s="15">
        <f>'CO2'!E34+25*'CH4'!E34/1000+298*N2O!E34/1000+'HFCs - AR4'!E34+'PFCs - AR4'!E34+'SF6 - AR4'!E34</f>
        <v>811.57269510000003</v>
      </c>
      <c r="F34" s="15">
        <f>'CO2'!F34+25*'CH4'!F34/1000+298*N2O!F34/1000+'HFCs - AR4'!F34+'PFCs - AR4'!F34+'SF6 - AR4'!F34</f>
        <v>764.82075950000001</v>
      </c>
      <c r="G34" s="15">
        <f>'CO2'!G34+25*'CH4'!G34/1000+298*N2O!G34/1000+'HFCs - AR4'!G34+'PFCs - AR4'!G34+'SF6 - AR4'!G34</f>
        <v>775.99289599999997</v>
      </c>
      <c r="H34" s="15">
        <f>'CO2'!H34+25*'CH4'!H34/1000+298*N2O!H34/1000+'HFCs - AR4'!H34+'PFCs - AR4'!H34+'SF6 - AR4'!H34</f>
        <v>869.59540849999996</v>
      </c>
      <c r="I34" s="15">
        <f>'CO2'!I34+25*'CH4'!I34/1000+298*N2O!I34/1000+'HFCs - AR4'!I34+'PFCs - AR4'!I34+'SF6 - AR4'!I34</f>
        <v>802.80361360000006</v>
      </c>
      <c r="J34" s="15">
        <f>'CO2'!J34+25*'CH4'!J34/1000+298*N2O!J34/1000+'HFCs - AR4'!J34+'PFCs - AR4'!J34+'SF6 - AR4'!J34</f>
        <v>816.25119560000019</v>
      </c>
      <c r="K34" s="15">
        <f>'CO2'!K34+25*'CH4'!K34/1000+298*N2O!K34/1000+'HFCs - AR4'!K34+'PFCs - AR4'!K34+'SF6 - AR4'!K34</f>
        <v>776.01448960000005</v>
      </c>
      <c r="L34" s="15">
        <f>'CO2'!L34+25*'CH4'!L34/1000+298*N2O!L34/1000+'HFCs - AR4'!L34+'PFCs - AR4'!L34+'SF6 - AR4'!L34</f>
        <v>914.26262600000007</v>
      </c>
      <c r="M34" s="15">
        <f>'CO2'!M34+25*'CH4'!M34/1000+298*N2O!M34/1000+'HFCs - AR4'!M34+'PFCs - AR4'!M34+'SF6 - AR4'!M34</f>
        <v>965.53518299999996</v>
      </c>
      <c r="N34" s="15">
        <f>'CO2'!N34+25*'CH4'!N34/1000+298*N2O!N34/1000+'HFCs - AR4'!N34+'PFCs - AR4'!N34+'SF6 - AR4'!N34</f>
        <v>851.99918859999991</v>
      </c>
      <c r="O34" s="15">
        <f>'CO2'!O34+25*'CH4'!O34/1000+298*N2O!O34/1000+'HFCs - AR4'!O34+'PFCs - AR4'!O34+'SF6 - AR4'!O34</f>
        <v>745.09407590000001</v>
      </c>
      <c r="P34" s="15">
        <f>'CO2'!P34+25*'CH4'!P34/1000+298*N2O!P34/1000+'HFCs - AR4'!P34+'PFCs - AR4'!P34+'SF6 - AR4'!P34</f>
        <v>860.86757169999998</v>
      </c>
      <c r="Q34" s="15">
        <f>'CO2'!Q34+25*'CH4'!Q34/1000+298*N2O!Q34/1000+'HFCs - AR4'!Q34+'PFCs - AR4'!Q34+'SF6 - AR4'!Q34</f>
        <v>511.36118979999998</v>
      </c>
      <c r="R34" s="15">
        <f>'CO2'!R34+25*'CH4'!R34/1000+298*N2O!R34/1000+'HFCs - AR4'!R34+'PFCs - AR4'!R34+'SF6 - AR4'!R34</f>
        <v>1.1195896000000001</v>
      </c>
      <c r="S34" s="15">
        <f>'CO2'!S34+25*'CH4'!S34/1000+298*N2O!S34/1000+'HFCs - AR4'!S34+'PFCs - AR4'!S34+'SF6 - AR4'!S34</f>
        <v>1.0890789999999999</v>
      </c>
      <c r="T34" s="15">
        <f>'CO2'!T34+25*'CH4'!T34/1000+298*N2O!T34/1000+'HFCs - AR4'!T34+'PFCs - AR4'!T34+'SF6 - AR4'!T34</f>
        <v>1.1500037999999999</v>
      </c>
      <c r="U34" s="15">
        <f>'CO2'!U34+25*'CH4'!U34/1000+298*N2O!U34/1000+'HFCs - AR4'!U34+'PFCs - AR4'!U34+'SF6 - AR4'!U34</f>
        <v>1.4334921</v>
      </c>
      <c r="V34" s="15">
        <f>'CO2'!V34+25*'CH4'!V34/1000+298*N2O!V34/1000+'HFCs - AR4'!V34+'PFCs - AR4'!V34+'SF6 - AR4'!V34</f>
        <v>1.0739683</v>
      </c>
      <c r="W34" s="15">
        <f>'CO2'!W34+25*'CH4'!W34/1000+298*N2O!W34/1000+'HFCs - AR4'!W34+'PFCs - AR4'!W34+'SF6 - AR4'!W34</f>
        <v>1.1182399999999999</v>
      </c>
      <c r="X34" s="15">
        <f>'CO2'!X34+25*'CH4'!X34/1000+298*N2O!X34/1000+'HFCs - AR4'!X34+'PFCs - AR4'!X34+'SF6 - AR4'!X34</f>
        <v>1.1456899</v>
      </c>
      <c r="Y34" s="15">
        <f>'CO2'!Y34+25*'CH4'!Y34/1000+298*N2O!Y34/1000+'HFCs - AR4'!Y34+'PFCs - AR4'!Y34+'SF6 - AR4'!Y34</f>
        <v>1.3451656000000001</v>
      </c>
      <c r="Z34" s="15">
        <f>'CO2'!Z34+25*'CH4'!Z34/1000+298*N2O!Z34/1000+'HFCs - AR4'!Z34+'PFCs - AR4'!Z34+'SF6 - AR4'!Z34</f>
        <v>1.3757003000000001</v>
      </c>
      <c r="AA34" s="15">
        <f>'CO2'!AA34+25*'CH4'!AA34/1000+298*N2O!AA34/1000+'HFCs - AR4'!AA34+'PFCs - AR4'!AA34+'SF6 - AR4'!AA34</f>
        <v>1.4759321999999999</v>
      </c>
      <c r="AB34" s="15">
        <f>'CO2'!AB34+25*'CH4'!AB34/1000+298*N2O!AB34/1000+'HFCs - AR4'!AB34+'PFCs - AR4'!AB34+'SF6 - AR4'!AB34</f>
        <v>1.5029482999999999</v>
      </c>
      <c r="AC34" s="15">
        <f>'CO2'!AC34+25*'CH4'!AC34/1000+298*N2O!AC34/1000+'HFCs - AR4'!AC34+'PFCs - AR4'!AC34+'SF6 - AR4'!AC34</f>
        <v>1.3907387</v>
      </c>
      <c r="AD34" s="15">
        <f>'CO2'!AD34+25*'CH4'!AD34/1000+298*N2O!AD34/1000+'HFCs - AR4'!AD34+'PFCs - AR4'!AD34+'SF6 - AR4'!AD34</f>
        <v>1.3684221000000001</v>
      </c>
      <c r="AE34" s="15">
        <f>'CO2'!AE34+25*'CH4'!AE34/1000+298*N2O!AE34/1000+'HFCs - AR4'!AE34+'PFCs - AR4'!AE34+'SF6 - AR4'!AE34</f>
        <v>1.4401196000000001</v>
      </c>
      <c r="AF34" s="15">
        <f>'CO2'!AF34+25*'CH4'!AF34/1000+298*N2O!AF34/1000+'HFCs - AR4'!AF34+'PFCs - AR4'!AF34+'SF6 - AR4'!AF34</f>
        <v>1.4913562</v>
      </c>
      <c r="AG34" s="15">
        <f>'CO2'!AG34+25*'CH4'!AG34/1000+298*N2O!AG34/1000+'HFCs - AR4'!AG34+'PFCs - AR4'!AG34+'SF6 - AR4'!AG34</f>
        <v>1.4387169800000001</v>
      </c>
      <c r="AH34" s="15">
        <f>'CO2'!AH34+25*'CH4'!AH34/1000+298*N2O!AH34/1000+'HFCs - AR4'!AH34+'PFCs - AR4'!AH34+'SF6 - AR4'!AH34</f>
        <v>1.4387169800000001</v>
      </c>
      <c r="AI34" s="15">
        <f>'CO2'!AI34+25*'CH4'!AI34/1000+298*N2O!AI34/1000+'HFCs - AR4'!AI34+'PFCs - AR4'!AI34+'SF6 - AR4'!AI34</f>
        <v>1.4387169800000001</v>
      </c>
      <c r="AJ34" s="15">
        <f>'CO2'!AJ34+25*'CH4'!AJ34/1000+298*N2O!AJ34/1000+'HFCs - AR4'!AJ34+'PFCs - AR4'!AJ34+'SF6 - AR4'!AJ34</f>
        <v>1.4387169800000001</v>
      </c>
      <c r="AK34" s="15">
        <f>'CO2'!AK34+25*'CH4'!AK34/1000+298*N2O!AK34/1000+'HFCs - AR4'!AK34+'PFCs - AR4'!AK34+'SF6 - AR4'!AK34</f>
        <v>1.4387169800000001</v>
      </c>
      <c r="AL34" s="15">
        <f>'CO2'!AL34+25*'CH4'!AL34/1000+298*N2O!AL34/1000+'HFCs - AR4'!AL34+'PFCs - AR4'!AL34+'SF6 - AR4'!AL34</f>
        <v>1.4387169800000001</v>
      </c>
      <c r="AM34" s="15">
        <f>'CO2'!AM34+25*'CH4'!AM34/1000+298*N2O!AM34/1000+'HFCs - AR4'!AM34+'PFCs - AR4'!AM34+'SF6 - AR4'!AM34</f>
        <v>1.4387169800000001</v>
      </c>
      <c r="AN34" s="15">
        <f>'CO2'!AN34+25*'CH4'!AN34/1000+298*N2O!AN34/1000+'HFCs - AR4'!AN34+'PFCs - AR4'!AN34+'SF6 - AR4'!AN34</f>
        <v>1.4387169800000001</v>
      </c>
      <c r="AO34" s="15">
        <f>'CO2'!AO34+25*'CH4'!AO34/1000+298*N2O!AO34/1000+'HFCs - AR4'!AO34+'PFCs - AR4'!AO34+'SF6 - AR4'!AO34</f>
        <v>1.4387169800000001</v>
      </c>
      <c r="AP34" s="15">
        <f>'CO2'!AP34+25*'CH4'!AP34/1000+298*N2O!AP34/1000+'HFCs - AR4'!AP34+'PFCs - AR4'!AP34+'SF6 - AR4'!AP34</f>
        <v>1.4387169800000001</v>
      </c>
      <c r="AQ34" s="15">
        <f>'CO2'!AQ34+25*'CH4'!AQ34/1000+298*N2O!AQ34/1000+'HFCs - AR4'!AQ34+'PFCs - AR4'!AQ34+'SF6 - AR4'!AQ34</f>
        <v>1.4387169800000001</v>
      </c>
      <c r="AR34" s="15">
        <f>'CO2'!AR34+25*'CH4'!AR34/1000+298*N2O!AR34/1000+'HFCs - AR4'!AR34+'PFCs - AR4'!AR34+'SF6 - AR4'!AR34</f>
        <v>1.4387169800000001</v>
      </c>
      <c r="AS34" s="15">
        <f>'CO2'!AS34+25*'CH4'!AS34/1000+298*N2O!AS34/1000+'HFCs - AR4'!AS34+'PFCs - AR4'!AS34+'SF6 - AR4'!AS34</f>
        <v>1.4387169800000001</v>
      </c>
      <c r="AT34" s="15">
        <f>'CO2'!AT34+25*'CH4'!AT34/1000+298*N2O!AT34/1000+'HFCs - AR4'!AT34+'PFCs - AR4'!AT34+'SF6 - AR4'!AT34</f>
        <v>1.4387169800000001</v>
      </c>
      <c r="AU34" s="15">
        <f>'CO2'!AU34+25*'CH4'!AU34/1000+298*N2O!AU34/1000+'HFCs - AR4'!AU34+'PFCs - AR4'!AU34+'SF6 - AR4'!AU34</f>
        <v>1.4387169800000001</v>
      </c>
      <c r="AV34" s="15">
        <f>'CO2'!AV34+25*'CH4'!AV34/1000+298*N2O!AV34/1000+'HFCs - AR4'!AV34+'PFCs - AR4'!AV34+'SF6 - AR4'!AV34</f>
        <v>1.4387169800000001</v>
      </c>
      <c r="AW34" s="15">
        <f>'CO2'!AW34+25*'CH4'!AW34/1000+298*N2O!AW34/1000+'HFCs - AR4'!AW34+'PFCs - AR4'!AW34+'SF6 - AR4'!AW34</f>
        <v>1.4387169800000001</v>
      </c>
      <c r="AX34" s="15">
        <f>'CO2'!AX34+25*'CH4'!AX34/1000+298*N2O!AX34/1000+'HFCs - AR4'!AX34+'PFCs - AR4'!AX34+'SF6 - AR4'!AX34</f>
        <v>1.4387169800000001</v>
      </c>
      <c r="AY34" s="15">
        <f>'CO2'!AY34+25*'CH4'!AY34/1000+298*N2O!AY34/1000+'HFCs - AR4'!AY34+'PFCs - AR4'!AY34+'SF6 - AR4'!AY34</f>
        <v>1.4387169800000001</v>
      </c>
      <c r="AZ34" s="15">
        <f>'CO2'!AZ34+25*'CH4'!AZ34/1000+298*N2O!AZ34/1000+'HFCs - AR4'!AZ34+'PFCs - AR4'!AZ34+'SF6 - AR4'!AZ34</f>
        <v>1.4387169800000001</v>
      </c>
      <c r="BA34" s="15">
        <f>'CO2'!BA34+25*'CH4'!BA34/1000+298*N2O!BA34/1000+'HFCs - AR4'!BA34+'PFCs - AR4'!BA34+'SF6 - AR4'!BA34</f>
        <v>1.4387169800000001</v>
      </c>
    </row>
    <row r="35" spans="1:54" x14ac:dyDescent="0.2">
      <c r="A35" s="6" t="s">
        <v>31</v>
      </c>
      <c r="B35" s="17" t="s">
        <v>32</v>
      </c>
      <c r="C35" s="15">
        <f>'CO2'!C35+25*'CH4'!C35/1000+298*N2O!C35/1000+'HFCs - AR4'!C35+'PFCs - AR4'!C35+'SF6 - AR4'!C35</f>
        <v>60.106999999999999</v>
      </c>
      <c r="D35" s="15">
        <f>'CO2'!D35+25*'CH4'!D35/1000+298*N2O!D35/1000+'HFCs - AR4'!D35+'PFCs - AR4'!D35+'SF6 - AR4'!D35</f>
        <v>60.106999999999999</v>
      </c>
      <c r="E35" s="15">
        <f>'CO2'!E35+25*'CH4'!E35/1000+298*N2O!E35/1000+'HFCs - AR4'!E35+'PFCs - AR4'!E35+'SF6 - AR4'!E35</f>
        <v>60.106999999999999</v>
      </c>
      <c r="F35" s="15">
        <f>'CO2'!F35+25*'CH4'!F35/1000+298*N2O!F35/1000+'HFCs - AR4'!F35+'PFCs - AR4'!F35+'SF6 - AR4'!F35</f>
        <v>70.352000000000004</v>
      </c>
      <c r="G35" s="15">
        <f>'CO2'!G35+25*'CH4'!G35/1000+298*N2O!G35/1000+'HFCs - AR4'!G35+'PFCs - AR4'!G35+'SF6 - AR4'!G35</f>
        <v>76.99199999999999</v>
      </c>
      <c r="H35" s="15">
        <f>'CO2'!H35+25*'CH4'!H35/1000+298*N2O!H35/1000+'HFCs - AR4'!H35+'PFCs - AR4'!H35+'SF6 - AR4'!H35</f>
        <v>72.949000000000012</v>
      </c>
      <c r="I35" s="15">
        <f>'CO2'!I35+25*'CH4'!I35/1000+298*N2O!I35/1000+'HFCs - AR4'!I35+'PFCs - AR4'!I35+'SF6 - AR4'!I35</f>
        <v>44.495000000000005</v>
      </c>
      <c r="J35" s="15">
        <f>'CO2'!J35+25*'CH4'!J35/1000+298*N2O!J35/1000+'HFCs - AR4'!J35+'PFCs - AR4'!J35+'SF6 - AR4'!J35</f>
        <v>48.835999999999999</v>
      </c>
      <c r="K35" s="15">
        <f>'CO2'!K35+25*'CH4'!K35/1000+298*N2O!K35/1000+'HFCs - AR4'!K35+'PFCs - AR4'!K35+'SF6 - AR4'!K35</f>
        <v>58.460999999999999</v>
      </c>
      <c r="L35" s="15">
        <f>'CO2'!L35+25*'CH4'!L35/1000+298*N2O!L35/1000+'HFCs - AR4'!L35+'PFCs - AR4'!L35+'SF6 - AR4'!L35</f>
        <v>59.152999999999999</v>
      </c>
      <c r="M35" s="15">
        <f>'CO2'!M35+25*'CH4'!M35/1000+298*N2O!M35/1000+'HFCs - AR4'!M35+'PFCs - AR4'!M35+'SF6 - AR4'!M35</f>
        <v>61.198799999999999</v>
      </c>
      <c r="N35" s="15">
        <f>'CO2'!N35+25*'CH4'!N35/1000+298*N2O!N35/1000+'HFCs - AR4'!N35+'PFCs - AR4'!N35+'SF6 - AR4'!N35</f>
        <v>47.198</v>
      </c>
      <c r="O35" s="15">
        <f>'CO2'!O35+25*'CH4'!O35/1000+298*N2O!O35/1000+'HFCs - AR4'!O35+'PFCs - AR4'!O35+'SF6 - AR4'!O35</f>
        <v>0.1338</v>
      </c>
      <c r="P35" s="15">
        <f>'CO2'!P35+25*'CH4'!P35/1000+298*N2O!P35/1000+'HFCs - AR4'!P35+'PFCs - AR4'!P35+'SF6 - AR4'!P35</f>
        <v>6.2799999999999995E-2</v>
      </c>
      <c r="Q35" s="15">
        <f>'CO2'!Q35+25*'CH4'!Q35/1000+298*N2O!Q35/1000+'HFCs - AR4'!Q35+'PFCs - AR4'!Q35+'SF6 - AR4'!Q35</f>
        <v>0.154</v>
      </c>
      <c r="R35" s="15">
        <f>'CO2'!R35+25*'CH4'!R35/1000+298*N2O!R35/1000+'HFCs - AR4'!R35+'PFCs - AR4'!R35+'SF6 - AR4'!R35</f>
        <v>16.3642</v>
      </c>
      <c r="S35" s="15">
        <f>'CO2'!S35+25*'CH4'!S35/1000+298*N2O!S35/1000+'HFCs - AR4'!S35+'PFCs - AR4'!S35+'SF6 - AR4'!S35</f>
        <v>0.15</v>
      </c>
      <c r="T35" s="15">
        <f>'CO2'!T35+25*'CH4'!T35/1000+298*N2O!T35/1000+'HFCs - AR4'!T35+'PFCs - AR4'!T35+'SF6 - AR4'!T35</f>
        <v>0.184</v>
      </c>
      <c r="U35" s="15">
        <f>'CO2'!U35+25*'CH4'!U35/1000+298*N2O!U35/1000+'HFCs - AR4'!U35+'PFCs - AR4'!U35+'SF6 - AR4'!U35</f>
        <v>0.16639999999999999</v>
      </c>
      <c r="V35" s="15">
        <f>'CO2'!V35+25*'CH4'!V35/1000+298*N2O!V35/1000+'HFCs - AR4'!V35+'PFCs - AR4'!V35+'SF6 - AR4'!V35</f>
        <v>0.20599999999999999</v>
      </c>
      <c r="W35" s="15">
        <f>'CO2'!W35+25*'CH4'!W35/1000+298*N2O!W35/1000+'HFCs - AR4'!W35+'PFCs - AR4'!W35+'SF6 - AR4'!W35</f>
        <v>0.17699999999999999</v>
      </c>
      <c r="X35" s="15">
        <f>'CO2'!X35+25*'CH4'!X35/1000+298*N2O!X35/1000+'HFCs - AR4'!X35+'PFCs - AR4'!X35+'SF6 - AR4'!X35</f>
        <v>0.23760000000000001</v>
      </c>
      <c r="Y35" s="15">
        <f>'CO2'!Y35+25*'CH4'!Y35/1000+298*N2O!Y35/1000+'HFCs - AR4'!Y35+'PFCs - AR4'!Y35+'SF6 - AR4'!Y35</f>
        <v>0.13239999999999999</v>
      </c>
      <c r="Z35" s="15">
        <f>'CO2'!Z35+25*'CH4'!Z35/1000+298*N2O!Z35/1000+'HFCs - AR4'!Z35+'PFCs - AR4'!Z35+'SF6 - AR4'!Z35</f>
        <v>0.15659999999999999</v>
      </c>
      <c r="AA35" s="15">
        <f>'CO2'!AA35+25*'CH4'!AA35/1000+298*N2O!AA35/1000+'HFCs - AR4'!AA35+'PFCs - AR4'!AA35+'SF6 - AR4'!AA35</f>
        <v>0.17499999999999999</v>
      </c>
      <c r="AB35" s="15">
        <f>'CO2'!AB35+25*'CH4'!AB35/1000+298*N2O!AB35/1000+'HFCs - AR4'!AB35+'PFCs - AR4'!AB35+'SF6 - AR4'!AB35</f>
        <v>0.19900000000000001</v>
      </c>
      <c r="AC35" s="15">
        <f>'CO2'!AC35+25*'CH4'!AC35/1000+298*N2O!AC35/1000+'HFCs - AR4'!AC35+'PFCs - AR4'!AC35+'SF6 - AR4'!AC35</f>
        <v>0.14499999999999999</v>
      </c>
      <c r="AD35" s="15">
        <f>'CO2'!AD35+25*'CH4'!AD35/1000+298*N2O!AD35/1000+'HFCs - AR4'!AD35+'PFCs - AR4'!AD35+'SF6 - AR4'!AD35</f>
        <v>0.17100000000000001</v>
      </c>
      <c r="AE35" s="15">
        <f>'CO2'!AE35+25*'CH4'!AE35/1000+298*N2O!AE35/1000+'HFCs - AR4'!AE35+'PFCs - AR4'!AE35+'SF6 - AR4'!AE35</f>
        <v>0.1196</v>
      </c>
      <c r="AF35" s="15">
        <f>'CO2'!AF35+25*'CH4'!AF35/1000+298*N2O!AF35/1000+'HFCs - AR4'!AF35+'PFCs - AR4'!AF35+'SF6 - AR4'!AF35</f>
        <v>0.1144</v>
      </c>
      <c r="AG35" s="15">
        <f>'CO2'!AG35+25*'CH4'!AG35/1000+298*N2O!AG35/1000+'HFCs - AR4'!AG35+'PFCs - AR4'!AG35+'SF6 - AR4'!AG35</f>
        <v>0.14980000000000002</v>
      </c>
      <c r="AH35" s="15">
        <f>'CO2'!AH35+25*'CH4'!AH35/1000+298*N2O!AH35/1000+'HFCs - AR4'!AH35+'PFCs - AR4'!AH35+'SF6 - AR4'!AH35</f>
        <v>0.14980000000000002</v>
      </c>
      <c r="AI35" s="15">
        <f>'CO2'!AI35+25*'CH4'!AI35/1000+298*N2O!AI35/1000+'HFCs - AR4'!AI35+'PFCs - AR4'!AI35+'SF6 - AR4'!AI35</f>
        <v>0.14980000000000002</v>
      </c>
      <c r="AJ35" s="15">
        <f>'CO2'!AJ35+25*'CH4'!AJ35/1000+298*N2O!AJ35/1000+'HFCs - AR4'!AJ35+'PFCs - AR4'!AJ35+'SF6 - AR4'!AJ35</f>
        <v>0.14980000000000002</v>
      </c>
      <c r="AK35" s="15">
        <f>'CO2'!AK35+25*'CH4'!AK35/1000+298*N2O!AK35/1000+'HFCs - AR4'!AK35+'PFCs - AR4'!AK35+'SF6 - AR4'!AK35</f>
        <v>0.14980000000000002</v>
      </c>
      <c r="AL35" s="15">
        <f>'CO2'!AL35+25*'CH4'!AL35/1000+298*N2O!AL35/1000+'HFCs - AR4'!AL35+'PFCs - AR4'!AL35+'SF6 - AR4'!AL35</f>
        <v>0.14980000000000002</v>
      </c>
      <c r="AM35" s="15">
        <f>'CO2'!AM35+25*'CH4'!AM35/1000+298*N2O!AM35/1000+'HFCs - AR4'!AM35+'PFCs - AR4'!AM35+'SF6 - AR4'!AM35</f>
        <v>0.14980000000000002</v>
      </c>
      <c r="AN35" s="15">
        <f>'CO2'!AN35+25*'CH4'!AN35/1000+298*N2O!AN35/1000+'HFCs - AR4'!AN35+'PFCs - AR4'!AN35+'SF6 - AR4'!AN35</f>
        <v>0.14980000000000002</v>
      </c>
      <c r="AO35" s="15">
        <f>'CO2'!AO35+25*'CH4'!AO35/1000+298*N2O!AO35/1000+'HFCs - AR4'!AO35+'PFCs - AR4'!AO35+'SF6 - AR4'!AO35</f>
        <v>0.14980000000000002</v>
      </c>
      <c r="AP35" s="15">
        <f>'CO2'!AP35+25*'CH4'!AP35/1000+298*N2O!AP35/1000+'HFCs - AR4'!AP35+'PFCs - AR4'!AP35+'SF6 - AR4'!AP35</f>
        <v>0.14980000000000002</v>
      </c>
      <c r="AQ35" s="15">
        <f>'CO2'!AQ35+25*'CH4'!AQ35/1000+298*N2O!AQ35/1000+'HFCs - AR4'!AQ35+'PFCs - AR4'!AQ35+'SF6 - AR4'!AQ35</f>
        <v>0.14980000000000002</v>
      </c>
      <c r="AR35" s="15">
        <f>'CO2'!AR35+25*'CH4'!AR35/1000+298*N2O!AR35/1000+'HFCs - AR4'!AR35+'PFCs - AR4'!AR35+'SF6 - AR4'!AR35</f>
        <v>0.14980000000000002</v>
      </c>
      <c r="AS35" s="15">
        <f>'CO2'!AS35+25*'CH4'!AS35/1000+298*N2O!AS35/1000+'HFCs - AR4'!AS35+'PFCs - AR4'!AS35+'SF6 - AR4'!AS35</f>
        <v>0.14980000000000002</v>
      </c>
      <c r="AT35" s="15">
        <f>'CO2'!AT35+25*'CH4'!AT35/1000+298*N2O!AT35/1000+'HFCs - AR4'!AT35+'PFCs - AR4'!AT35+'SF6 - AR4'!AT35</f>
        <v>0.14980000000000002</v>
      </c>
      <c r="AU35" s="15">
        <f>'CO2'!AU35+25*'CH4'!AU35/1000+298*N2O!AU35/1000+'HFCs - AR4'!AU35+'PFCs - AR4'!AU35+'SF6 - AR4'!AU35</f>
        <v>0.14980000000000002</v>
      </c>
      <c r="AV35" s="15">
        <f>'CO2'!AV35+25*'CH4'!AV35/1000+298*N2O!AV35/1000+'HFCs - AR4'!AV35+'PFCs - AR4'!AV35+'SF6 - AR4'!AV35</f>
        <v>0.14980000000000002</v>
      </c>
      <c r="AW35" s="15">
        <f>'CO2'!AW35+25*'CH4'!AW35/1000+298*N2O!AW35/1000+'HFCs - AR4'!AW35+'PFCs - AR4'!AW35+'SF6 - AR4'!AW35</f>
        <v>0.14980000000000002</v>
      </c>
      <c r="AX35" s="15">
        <f>'CO2'!AX35+25*'CH4'!AX35/1000+298*N2O!AX35/1000+'HFCs - AR4'!AX35+'PFCs - AR4'!AX35+'SF6 - AR4'!AX35</f>
        <v>0.14980000000000002</v>
      </c>
      <c r="AY35" s="15">
        <f>'CO2'!AY35+25*'CH4'!AY35/1000+298*N2O!AY35/1000+'HFCs - AR4'!AY35+'PFCs - AR4'!AY35+'SF6 - AR4'!AY35</f>
        <v>0.14980000000000002</v>
      </c>
      <c r="AZ35" s="15">
        <f>'CO2'!AZ35+25*'CH4'!AZ35/1000+298*N2O!AZ35/1000+'HFCs - AR4'!AZ35+'PFCs - AR4'!AZ35+'SF6 - AR4'!AZ35</f>
        <v>0.14980000000000002</v>
      </c>
      <c r="BA35" s="15">
        <f>'CO2'!BA35+25*'CH4'!BA35/1000+298*N2O!BA35/1000+'HFCs - AR4'!BA35+'PFCs - AR4'!BA35+'SF6 - AR4'!BA35</f>
        <v>0.14980000000000002</v>
      </c>
    </row>
    <row r="36" spans="1:54" x14ac:dyDescent="0.2">
      <c r="A36" s="6" t="s">
        <v>33</v>
      </c>
      <c r="B36" s="17" t="s">
        <v>34</v>
      </c>
      <c r="C36" s="15">
        <f>'CO2'!C36+25*'CH4'!C36/1000+298*N2O!C36/1000+'HFCs - AR4'!C36+'PFCs - AR4'!C36+'SF6 - AR4'!C36</f>
        <v>165.97133582450002</v>
      </c>
      <c r="D36" s="15">
        <f>'CO2'!D36+25*'CH4'!D36/1000+298*N2O!D36/1000+'HFCs - AR4'!D36+'PFCs - AR4'!D36+'SF6 - AR4'!D36</f>
        <v>181.0655615794</v>
      </c>
      <c r="E36" s="15">
        <f>'CO2'!E36+25*'CH4'!E36/1000+298*N2O!E36/1000+'HFCs - AR4'!E36+'PFCs - AR4'!E36+'SF6 - AR4'!E36</f>
        <v>189.92094832225001</v>
      </c>
      <c r="F36" s="15">
        <f>'CO2'!F36+25*'CH4'!F36/1000+298*N2O!F36/1000+'HFCs - AR4'!F36+'PFCs - AR4'!F36+'SF6 - AR4'!F36</f>
        <v>173.51785236104999</v>
      </c>
      <c r="G36" s="15">
        <f>'CO2'!G36+25*'CH4'!G36/1000+298*N2O!G36/1000+'HFCs - AR4'!G36+'PFCs - AR4'!G36+'SF6 - AR4'!G36</f>
        <v>193.8059748112</v>
      </c>
      <c r="H36" s="15">
        <f>'CO2'!H36+25*'CH4'!H36/1000+298*N2O!H36/1000+'HFCs - AR4'!H36+'PFCs - AR4'!H36+'SF6 - AR4'!H36</f>
        <v>186.27076344935</v>
      </c>
      <c r="I36" s="15">
        <f>'CO2'!I36+25*'CH4'!I36/1000+298*N2O!I36/1000+'HFCs - AR4'!I36+'PFCs - AR4'!I36+'SF6 - AR4'!I36</f>
        <v>197.29088981019999</v>
      </c>
      <c r="J36" s="15">
        <f>'CO2'!J36+25*'CH4'!J36/1000+298*N2O!J36/1000+'HFCs - AR4'!J36+'PFCs - AR4'!J36+'SF6 - AR4'!J36</f>
        <v>182.99678469725001</v>
      </c>
      <c r="K36" s="15">
        <f>'CO2'!K36+25*'CH4'!K36/1000+298*N2O!K36/1000+'HFCs - AR4'!K36+'PFCs - AR4'!K36+'SF6 - AR4'!K36</f>
        <v>188.23133153749998</v>
      </c>
      <c r="L36" s="15">
        <f>'CO2'!L36+25*'CH4'!L36/1000+298*N2O!L36/1000+'HFCs - AR4'!L36+'PFCs - AR4'!L36+'SF6 - AR4'!L36</f>
        <v>190.96699280339996</v>
      </c>
      <c r="M36" s="15">
        <f>'CO2'!M36+25*'CH4'!M36/1000+298*N2O!M36/1000+'HFCs - AR4'!M36+'PFCs - AR4'!M36+'SF6 - AR4'!M36</f>
        <v>191.29141331774997</v>
      </c>
      <c r="N36" s="15">
        <f>'CO2'!N36+25*'CH4'!N36/1000+298*N2O!N36/1000+'HFCs - AR4'!N36+'PFCs - AR4'!N36+'SF6 - AR4'!N36</f>
        <v>175.4494137407695</v>
      </c>
      <c r="O36" s="15">
        <f>'CO2'!O36+25*'CH4'!O36/1000+298*N2O!O36/1000+'HFCs - AR4'!O36+'PFCs - AR4'!O36+'SF6 - AR4'!O36</f>
        <v>196.98900294103277</v>
      </c>
      <c r="P36" s="15">
        <f>'CO2'!P36+25*'CH4'!P36/1000+298*N2O!P36/1000+'HFCs - AR4'!P36+'PFCs - AR4'!P36+'SF6 - AR4'!P36</f>
        <v>190.87563472626655</v>
      </c>
      <c r="Q36" s="15">
        <f>'CO2'!Q36+25*'CH4'!Q36/1000+298*N2O!Q36/1000+'HFCs - AR4'!Q36+'PFCs - AR4'!Q36+'SF6 - AR4'!Q36</f>
        <v>191.05852060920486</v>
      </c>
      <c r="R36" s="15">
        <f>'CO2'!R36+25*'CH4'!R36/1000+298*N2O!R36/1000+'HFCs - AR4'!R36+'PFCs - AR4'!R36+'SF6 - AR4'!R36</f>
        <v>214.80942884558357</v>
      </c>
      <c r="S36" s="15">
        <f>'CO2'!S36+25*'CH4'!S36/1000+298*N2O!S36/1000+'HFCs - AR4'!S36+'PFCs - AR4'!S36+'SF6 - AR4'!S36</f>
        <v>194.30050393398398</v>
      </c>
      <c r="T36" s="15">
        <f>'CO2'!T36+25*'CH4'!T36/1000+298*N2O!T36/1000+'HFCs - AR4'!T36+'PFCs - AR4'!T36+'SF6 - AR4'!T36</f>
        <v>198.81367125426959</v>
      </c>
      <c r="U36" s="15">
        <f>'CO2'!U36+25*'CH4'!U36/1000+298*N2O!U36/1000+'HFCs - AR4'!U36+'PFCs - AR4'!U36+'SF6 - AR4'!U36</f>
        <v>184.3541356701119</v>
      </c>
      <c r="V36" s="15">
        <f>'CO2'!V36+25*'CH4'!V36/1000+298*N2O!V36/1000+'HFCs - AR4'!V36+'PFCs - AR4'!V36+'SF6 - AR4'!V36</f>
        <v>173.35721999998898</v>
      </c>
      <c r="W36" s="15">
        <f>'CO2'!W36+25*'CH4'!W36/1000+298*N2O!W36/1000+'HFCs - AR4'!W36+'PFCs - AR4'!W36+'SF6 - AR4'!W36</f>
        <v>199.90879869335751</v>
      </c>
      <c r="X36" s="15">
        <f>'CO2'!X36+25*'CH4'!X36/1000+298*N2O!X36/1000+'HFCs - AR4'!X36+'PFCs - AR4'!X36+'SF6 - AR4'!X36</f>
        <v>192.84318588664271</v>
      </c>
      <c r="Y36" s="15">
        <f>'CO2'!Y36+25*'CH4'!Y36/1000+298*N2O!Y36/1000+'HFCs - AR4'!Y36+'PFCs - AR4'!Y36+'SF6 - AR4'!Y36</f>
        <v>184.29500439252442</v>
      </c>
      <c r="Z36" s="15">
        <f>'CO2'!Z36+25*'CH4'!Z36/1000+298*N2O!Z36/1000+'HFCs - AR4'!Z36+'PFCs - AR4'!Z36+'SF6 - AR4'!Z36</f>
        <v>195.95095005205181</v>
      </c>
      <c r="AA36" s="15">
        <f>'CO2'!AA36+25*'CH4'!AA36/1000+298*N2O!AA36/1000+'HFCs - AR4'!AA36+'PFCs - AR4'!AA36+'SF6 - AR4'!AA36</f>
        <v>182.8925840595341</v>
      </c>
      <c r="AB36" s="15">
        <f>'CO2'!AB36+25*'CH4'!AB36/1000+298*N2O!AB36/1000+'HFCs - AR4'!AB36+'PFCs - AR4'!AB36+'SF6 - AR4'!AB36</f>
        <v>173.8525126630764</v>
      </c>
      <c r="AC36" s="15">
        <f>'CO2'!AC36+25*'CH4'!AC36/1000+298*N2O!AC36/1000+'HFCs - AR4'!AC36+'PFCs - AR4'!AC36+'SF6 - AR4'!AC36</f>
        <v>164.06130490544544</v>
      </c>
      <c r="AD36" s="15">
        <f>'CO2'!AD36+25*'CH4'!AD36/1000+298*N2O!AD36/1000+'HFCs - AR4'!AD36+'PFCs - AR4'!AD36+'SF6 - AR4'!AD36</f>
        <v>171.83547814950603</v>
      </c>
      <c r="AE36" s="15">
        <f>'CO2'!AE36+25*'CH4'!AE36/1000+298*N2O!AE36/1000+'HFCs - AR4'!AE36+'PFCs - AR4'!AE36+'SF6 - AR4'!AE36</f>
        <v>161.02053801887263</v>
      </c>
      <c r="AF36" s="15">
        <f>'CO2'!AF36+25*'CH4'!AF36/1000+298*N2O!AF36/1000+'HFCs - AR4'!AF36+'PFCs - AR4'!AF36+'SF6 - AR4'!AF36</f>
        <v>159.25622451844089</v>
      </c>
      <c r="AG36" s="15">
        <f>'CO2'!AG36+25*'CH4'!AG36/1000+298*N2O!AG36/1000+'HFCs - AR4'!AG36+'PFCs - AR4'!AG36+'SF6 - AR4'!AG36</f>
        <v>166.00521165106829</v>
      </c>
      <c r="AH36" s="15">
        <f>'CO2'!AH36+25*'CH4'!AH36/1000+298*N2O!AH36/1000+'HFCs - AR4'!AH36+'PFCs - AR4'!AH36+'SF6 - AR4'!AH36</f>
        <v>166.00521165106829</v>
      </c>
      <c r="AI36" s="15">
        <f>'CO2'!AI36+25*'CH4'!AI36/1000+298*N2O!AI36/1000+'HFCs - AR4'!AI36+'PFCs - AR4'!AI36+'SF6 - AR4'!AI36</f>
        <v>166.00521165106829</v>
      </c>
      <c r="AJ36" s="15">
        <f>'CO2'!AJ36+25*'CH4'!AJ36/1000+298*N2O!AJ36/1000+'HFCs - AR4'!AJ36+'PFCs - AR4'!AJ36+'SF6 - AR4'!AJ36</f>
        <v>166.00521165106829</v>
      </c>
      <c r="AK36" s="15">
        <f>'CO2'!AK36+25*'CH4'!AK36/1000+298*N2O!AK36/1000+'HFCs - AR4'!AK36+'PFCs - AR4'!AK36+'SF6 - AR4'!AK36</f>
        <v>166.00521165106829</v>
      </c>
      <c r="AL36" s="15">
        <f>'CO2'!AL36+25*'CH4'!AL36/1000+298*N2O!AL36/1000+'HFCs - AR4'!AL36+'PFCs - AR4'!AL36+'SF6 - AR4'!AL36</f>
        <v>166.00521165106829</v>
      </c>
      <c r="AM36" s="15">
        <f>'CO2'!AM36+25*'CH4'!AM36/1000+298*N2O!AM36/1000+'HFCs - AR4'!AM36+'PFCs - AR4'!AM36+'SF6 - AR4'!AM36</f>
        <v>166.00521165106829</v>
      </c>
      <c r="AN36" s="15">
        <f>'CO2'!AN36+25*'CH4'!AN36/1000+298*N2O!AN36/1000+'HFCs - AR4'!AN36+'PFCs - AR4'!AN36+'SF6 - AR4'!AN36</f>
        <v>166.00521165106829</v>
      </c>
      <c r="AO36" s="15">
        <f>'CO2'!AO36+25*'CH4'!AO36/1000+298*N2O!AO36/1000+'HFCs - AR4'!AO36+'PFCs - AR4'!AO36+'SF6 - AR4'!AO36</f>
        <v>166.00521165106829</v>
      </c>
      <c r="AP36" s="15">
        <f>'CO2'!AP36+25*'CH4'!AP36/1000+298*N2O!AP36/1000+'HFCs - AR4'!AP36+'PFCs - AR4'!AP36+'SF6 - AR4'!AP36</f>
        <v>166.00521165106829</v>
      </c>
      <c r="AQ36" s="15">
        <f>'CO2'!AQ36+25*'CH4'!AQ36/1000+298*N2O!AQ36/1000+'HFCs - AR4'!AQ36+'PFCs - AR4'!AQ36+'SF6 - AR4'!AQ36</f>
        <v>166.00521165106829</v>
      </c>
      <c r="AR36" s="15">
        <f>'CO2'!AR36+25*'CH4'!AR36/1000+298*N2O!AR36/1000+'HFCs - AR4'!AR36+'PFCs - AR4'!AR36+'SF6 - AR4'!AR36</f>
        <v>166.00521165106829</v>
      </c>
      <c r="AS36" s="15">
        <f>'CO2'!AS36+25*'CH4'!AS36/1000+298*N2O!AS36/1000+'HFCs - AR4'!AS36+'PFCs - AR4'!AS36+'SF6 - AR4'!AS36</f>
        <v>166.00521165106829</v>
      </c>
      <c r="AT36" s="15">
        <f>'CO2'!AT36+25*'CH4'!AT36/1000+298*N2O!AT36/1000+'HFCs - AR4'!AT36+'PFCs - AR4'!AT36+'SF6 - AR4'!AT36</f>
        <v>166.00521165106829</v>
      </c>
      <c r="AU36" s="15">
        <f>'CO2'!AU36+25*'CH4'!AU36/1000+298*N2O!AU36/1000+'HFCs - AR4'!AU36+'PFCs - AR4'!AU36+'SF6 - AR4'!AU36</f>
        <v>166.00521165106829</v>
      </c>
      <c r="AV36" s="15">
        <f>'CO2'!AV36+25*'CH4'!AV36/1000+298*N2O!AV36/1000+'HFCs - AR4'!AV36+'PFCs - AR4'!AV36+'SF6 - AR4'!AV36</f>
        <v>166.00521165106829</v>
      </c>
      <c r="AW36" s="15">
        <f>'CO2'!AW36+25*'CH4'!AW36/1000+298*N2O!AW36/1000+'HFCs - AR4'!AW36+'PFCs - AR4'!AW36+'SF6 - AR4'!AW36</f>
        <v>166.00521165106829</v>
      </c>
      <c r="AX36" s="15">
        <f>'CO2'!AX36+25*'CH4'!AX36/1000+298*N2O!AX36/1000+'HFCs - AR4'!AX36+'PFCs - AR4'!AX36+'SF6 - AR4'!AX36</f>
        <v>166.00521165106829</v>
      </c>
      <c r="AY36" s="15">
        <f>'CO2'!AY36+25*'CH4'!AY36/1000+298*N2O!AY36/1000+'HFCs - AR4'!AY36+'PFCs - AR4'!AY36+'SF6 - AR4'!AY36</f>
        <v>166.00521165106829</v>
      </c>
      <c r="AZ36" s="15">
        <f>'CO2'!AZ36+25*'CH4'!AZ36/1000+298*N2O!AZ36/1000+'HFCs - AR4'!AZ36+'PFCs - AR4'!AZ36+'SF6 - AR4'!AZ36</f>
        <v>166.00521165106829</v>
      </c>
      <c r="BA36" s="15">
        <f>'CO2'!BA36+25*'CH4'!BA36/1000+298*N2O!BA36/1000+'HFCs - AR4'!BA36+'PFCs - AR4'!BA36+'SF6 - AR4'!BA36</f>
        <v>166.00521165106829</v>
      </c>
    </row>
    <row r="37" spans="1:54" x14ac:dyDescent="0.2">
      <c r="A37" s="6" t="s">
        <v>35</v>
      </c>
      <c r="B37" s="17" t="s">
        <v>36</v>
      </c>
      <c r="C37" s="15">
        <f>'CO2'!C37+25*'CH4'!C37/1000+298*N2O!C37/1000+'HFCs - AR4'!C37+'PFCs - AR4'!C37+'SF6 - AR4'!C37</f>
        <v>0</v>
      </c>
      <c r="D37" s="15">
        <f>'CO2'!D37+25*'CH4'!D37/1000+298*N2O!D37/1000+'HFCs - AR4'!D37+'PFCs - AR4'!D37+'SF6 - AR4'!D37</f>
        <v>0</v>
      </c>
      <c r="E37" s="15">
        <f>'CO2'!E37+25*'CH4'!E37/1000+298*N2O!E37/1000+'HFCs - AR4'!E37+'PFCs - AR4'!E37+'SF6 - AR4'!E37</f>
        <v>0</v>
      </c>
      <c r="F37" s="15">
        <f>'CO2'!F37+25*'CH4'!F37/1000+298*N2O!F37/1000+'HFCs - AR4'!F37+'PFCs - AR4'!F37+'SF6 - AR4'!F37</f>
        <v>0</v>
      </c>
      <c r="G37" s="15">
        <f>'CO2'!G37+25*'CH4'!G37/1000+298*N2O!G37/1000+'HFCs - AR4'!G37+'PFCs - AR4'!G37+'SF6 - AR4'!G37</f>
        <v>0</v>
      </c>
      <c r="H37" s="15">
        <f>'CO2'!H37+25*'CH4'!H37/1000+298*N2O!H37/1000+'HFCs - AR4'!H37+'PFCs - AR4'!H37+'SF6 - AR4'!H37</f>
        <v>0</v>
      </c>
      <c r="I37" s="15">
        <f>'CO2'!I37+25*'CH4'!I37/1000+298*N2O!I37/1000+'HFCs - AR4'!I37+'PFCs - AR4'!I37+'SF6 - AR4'!I37</f>
        <v>0</v>
      </c>
      <c r="J37" s="15">
        <f>'CO2'!J37+25*'CH4'!J37/1000+298*N2O!J37/1000+'HFCs - AR4'!J37+'PFCs - AR4'!J37+'SF6 - AR4'!J37</f>
        <v>0</v>
      </c>
      <c r="K37" s="15">
        <f>'CO2'!K37+25*'CH4'!K37/1000+298*N2O!K37/1000+'HFCs - AR4'!K37+'PFCs - AR4'!K37+'SF6 - AR4'!K37</f>
        <v>0</v>
      </c>
      <c r="L37" s="15">
        <f>'CO2'!L37+25*'CH4'!L37/1000+298*N2O!L37/1000+'HFCs - AR4'!L37+'PFCs - AR4'!L37+'SF6 - AR4'!L37</f>
        <v>0</v>
      </c>
      <c r="M37" s="15">
        <f>'CO2'!M37+25*'CH4'!M37/1000+298*N2O!M37/1000+'HFCs - AR4'!M37+'PFCs - AR4'!M37+'SF6 - AR4'!M37</f>
        <v>0</v>
      </c>
      <c r="N37" s="15">
        <f>'CO2'!N37+25*'CH4'!N37/1000+298*N2O!N37/1000+'HFCs - AR4'!N37+'PFCs - AR4'!N37+'SF6 - AR4'!N37</f>
        <v>10.36</v>
      </c>
      <c r="O37" s="15">
        <f>'CO2'!O37+25*'CH4'!O37/1000+298*N2O!O37/1000+'HFCs - AR4'!O37+'PFCs - AR4'!O37+'SF6 - AR4'!O37</f>
        <v>0</v>
      </c>
      <c r="P37" s="15">
        <f>'CO2'!P37+25*'CH4'!P37/1000+298*N2O!P37/1000+'HFCs - AR4'!P37+'PFCs - AR4'!P37+'SF6 - AR4'!P37</f>
        <v>0</v>
      </c>
      <c r="Q37" s="15">
        <f>'CO2'!Q37+25*'CH4'!Q37/1000+298*N2O!Q37/1000+'HFCs - AR4'!Q37+'PFCs - AR4'!Q37+'SF6 - AR4'!Q37</f>
        <v>0</v>
      </c>
      <c r="R37" s="15">
        <f>'CO2'!R37+25*'CH4'!R37/1000+298*N2O!R37/1000+'HFCs - AR4'!R37+'PFCs - AR4'!R37+'SF6 - AR4'!R37</f>
        <v>0</v>
      </c>
      <c r="S37" s="15">
        <f>'CO2'!S37+25*'CH4'!S37/1000+298*N2O!S37/1000+'HFCs - AR4'!S37+'PFCs - AR4'!S37+'SF6 - AR4'!S37</f>
        <v>5.1062799999999999</v>
      </c>
      <c r="T37" s="15">
        <f>'CO2'!T37+25*'CH4'!T37/1000+298*N2O!T37/1000+'HFCs - AR4'!T37+'PFCs - AR4'!T37+'SF6 - AR4'!T37</f>
        <v>9.2216000000000005</v>
      </c>
      <c r="U37" s="15">
        <f>'CO2'!U37+25*'CH4'!U37/1000+298*N2O!U37/1000+'HFCs - AR4'!U37+'PFCs - AR4'!U37+'SF6 - AR4'!U37</f>
        <v>6.1791200000000002</v>
      </c>
      <c r="V37" s="15">
        <f>'CO2'!V37+25*'CH4'!V37/1000+298*N2O!V37/1000+'HFCs - AR4'!V37+'PFCs - AR4'!V37+'SF6 - AR4'!V37</f>
        <v>10.8474</v>
      </c>
      <c r="W37" s="15">
        <f>'CO2'!W37+25*'CH4'!W37/1000+298*N2O!W37/1000+'HFCs - AR4'!W37+'PFCs - AR4'!W37+'SF6 - AR4'!W37</f>
        <v>12.6234</v>
      </c>
      <c r="X37" s="15">
        <f>'CO2'!X37+25*'CH4'!X37/1000+298*N2O!X37/1000+'HFCs - AR4'!X37+'PFCs - AR4'!X37+'SF6 - AR4'!X37</f>
        <v>10.926</v>
      </c>
      <c r="Y37" s="15">
        <f>'CO2'!Y37+25*'CH4'!Y37/1000+298*N2O!Y37/1000+'HFCs - AR4'!Y37+'PFCs - AR4'!Y37+'SF6 - AR4'!Y37</f>
        <v>5.1661999999999999</v>
      </c>
      <c r="Z37" s="15">
        <f>'CO2'!Z37+25*'CH4'!Z37/1000+298*N2O!Z37/1000+'HFCs - AR4'!Z37+'PFCs - AR4'!Z37+'SF6 - AR4'!Z37</f>
        <v>2.6511999999999998</v>
      </c>
      <c r="AA37" s="15">
        <f>'CO2'!AA37+25*'CH4'!AA37/1000+298*N2O!AA37/1000+'HFCs - AR4'!AA37+'PFCs - AR4'!AA37+'SF6 - AR4'!AA37</f>
        <v>4.7232000000000003</v>
      </c>
      <c r="AB37" s="15">
        <f>'CO2'!AB37+25*'CH4'!AB37/1000+298*N2O!AB37/1000+'HFCs - AR4'!AB37+'PFCs - AR4'!AB37+'SF6 - AR4'!AB37</f>
        <v>0</v>
      </c>
      <c r="AC37" s="15">
        <f>'CO2'!AC37+25*'CH4'!AC37/1000+298*N2O!AC37/1000+'HFCs - AR4'!AC37+'PFCs - AR4'!AC37+'SF6 - AR4'!AC37</f>
        <v>0</v>
      </c>
      <c r="AD37" s="15">
        <f>'CO2'!AD37+25*'CH4'!AD37/1000+298*N2O!AD37/1000+'HFCs - AR4'!AD37+'PFCs - AR4'!AD37+'SF6 - AR4'!AD37</f>
        <v>1.08633</v>
      </c>
      <c r="AE37" s="15">
        <f>'CO2'!AE37+25*'CH4'!AE37/1000+298*N2O!AE37/1000+'HFCs - AR4'!AE37+'PFCs - AR4'!AE37+'SF6 - AR4'!AE37</f>
        <v>0</v>
      </c>
      <c r="AF37" s="15">
        <f>'CO2'!AF37+25*'CH4'!AF37/1000+298*N2O!AF37/1000+'HFCs - AR4'!AF37+'PFCs - AR4'!AF37+'SF6 - AR4'!AF37</f>
        <v>1.10111</v>
      </c>
      <c r="AG37" s="15">
        <f>'CO2'!AG37+25*'CH4'!AG37/1000+298*N2O!AG37/1000+'HFCs - AR4'!AG37+'PFCs - AR4'!AG37+'SF6 - AR4'!AG37</f>
        <v>1.1011099999999998</v>
      </c>
      <c r="AH37" s="15">
        <f>'CO2'!AH37+25*'CH4'!AH37/1000+298*N2O!AH37/1000+'HFCs - AR4'!AH37+'PFCs - AR4'!AH37+'SF6 - AR4'!AH37</f>
        <v>1.1011099999999998</v>
      </c>
      <c r="AI37" s="15">
        <f>'CO2'!AI37+25*'CH4'!AI37/1000+298*N2O!AI37/1000+'HFCs - AR4'!AI37+'PFCs - AR4'!AI37+'SF6 - AR4'!AI37</f>
        <v>1.1011099999999998</v>
      </c>
      <c r="AJ37" s="15">
        <f>'CO2'!AJ37+25*'CH4'!AJ37/1000+298*N2O!AJ37/1000+'HFCs - AR4'!AJ37+'PFCs - AR4'!AJ37+'SF6 - AR4'!AJ37</f>
        <v>1.1011099999999998</v>
      </c>
      <c r="AK37" s="15">
        <f>'CO2'!AK37+25*'CH4'!AK37/1000+298*N2O!AK37/1000+'HFCs - AR4'!AK37+'PFCs - AR4'!AK37+'SF6 - AR4'!AK37</f>
        <v>1.1011099999999998</v>
      </c>
      <c r="AL37" s="15">
        <f>'CO2'!AL37+25*'CH4'!AL37/1000+298*N2O!AL37/1000+'HFCs - AR4'!AL37+'PFCs - AR4'!AL37+'SF6 - AR4'!AL37</f>
        <v>1.1011099999999998</v>
      </c>
      <c r="AM37" s="15">
        <f>'CO2'!AM37+25*'CH4'!AM37/1000+298*N2O!AM37/1000+'HFCs - AR4'!AM37+'PFCs - AR4'!AM37+'SF6 - AR4'!AM37</f>
        <v>1.1011099999999998</v>
      </c>
      <c r="AN37" s="15">
        <f>'CO2'!AN37+25*'CH4'!AN37/1000+298*N2O!AN37/1000+'HFCs - AR4'!AN37+'PFCs - AR4'!AN37+'SF6 - AR4'!AN37</f>
        <v>1.1011099999999998</v>
      </c>
      <c r="AO37" s="15">
        <f>'CO2'!AO37+25*'CH4'!AO37/1000+298*N2O!AO37/1000+'HFCs - AR4'!AO37+'PFCs - AR4'!AO37+'SF6 - AR4'!AO37</f>
        <v>1.1011099999999998</v>
      </c>
      <c r="AP37" s="15">
        <f>'CO2'!AP37+25*'CH4'!AP37/1000+298*N2O!AP37/1000+'HFCs - AR4'!AP37+'PFCs - AR4'!AP37+'SF6 - AR4'!AP37</f>
        <v>1.1011099999999998</v>
      </c>
      <c r="AQ37" s="15">
        <f>'CO2'!AQ37+25*'CH4'!AQ37/1000+298*N2O!AQ37/1000+'HFCs - AR4'!AQ37+'PFCs - AR4'!AQ37+'SF6 - AR4'!AQ37</f>
        <v>1.1011099999999998</v>
      </c>
      <c r="AR37" s="15">
        <f>'CO2'!AR37+25*'CH4'!AR37/1000+298*N2O!AR37/1000+'HFCs - AR4'!AR37+'PFCs - AR4'!AR37+'SF6 - AR4'!AR37</f>
        <v>1.1011099999999998</v>
      </c>
      <c r="AS37" s="15">
        <f>'CO2'!AS37+25*'CH4'!AS37/1000+298*N2O!AS37/1000+'HFCs - AR4'!AS37+'PFCs - AR4'!AS37+'SF6 - AR4'!AS37</f>
        <v>1.1011099999999998</v>
      </c>
      <c r="AT37" s="15">
        <f>'CO2'!AT37+25*'CH4'!AT37/1000+298*N2O!AT37/1000+'HFCs - AR4'!AT37+'PFCs - AR4'!AT37+'SF6 - AR4'!AT37</f>
        <v>1.1011099999999998</v>
      </c>
      <c r="AU37" s="15">
        <f>'CO2'!AU37+25*'CH4'!AU37/1000+298*N2O!AU37/1000+'HFCs - AR4'!AU37+'PFCs - AR4'!AU37+'SF6 - AR4'!AU37</f>
        <v>1.1011099999999998</v>
      </c>
      <c r="AV37" s="15">
        <f>'CO2'!AV37+25*'CH4'!AV37/1000+298*N2O!AV37/1000+'HFCs - AR4'!AV37+'PFCs - AR4'!AV37+'SF6 - AR4'!AV37</f>
        <v>1.1011099999999998</v>
      </c>
      <c r="AW37" s="15">
        <f>'CO2'!AW37+25*'CH4'!AW37/1000+298*N2O!AW37/1000+'HFCs - AR4'!AW37+'PFCs - AR4'!AW37+'SF6 - AR4'!AW37</f>
        <v>1.1011099999999998</v>
      </c>
      <c r="AX37" s="15">
        <f>'CO2'!AX37+25*'CH4'!AX37/1000+298*N2O!AX37/1000+'HFCs - AR4'!AX37+'PFCs - AR4'!AX37+'SF6 - AR4'!AX37</f>
        <v>1.1011099999999998</v>
      </c>
      <c r="AY37" s="15">
        <f>'CO2'!AY37+25*'CH4'!AY37/1000+298*N2O!AY37/1000+'HFCs - AR4'!AY37+'PFCs - AR4'!AY37+'SF6 - AR4'!AY37</f>
        <v>1.1011099999999998</v>
      </c>
      <c r="AZ37" s="15">
        <f>'CO2'!AZ37+25*'CH4'!AZ37/1000+298*N2O!AZ37/1000+'HFCs - AR4'!AZ37+'PFCs - AR4'!AZ37+'SF6 - AR4'!AZ37</f>
        <v>1.1011099999999998</v>
      </c>
      <c r="BA37" s="15">
        <f>'CO2'!BA37+25*'CH4'!BA37/1000+298*N2O!BA37/1000+'HFCs - AR4'!BA37+'PFCs - AR4'!BA37+'SF6 - AR4'!BA37</f>
        <v>1.1011099999999998</v>
      </c>
    </row>
    <row r="38" spans="1:54" x14ac:dyDescent="0.2">
      <c r="A38" s="6" t="s">
        <v>37</v>
      </c>
      <c r="B38" s="17" t="s">
        <v>38</v>
      </c>
      <c r="C38" s="15">
        <f>'CO2'!C38+25*'CH4'!C38/1000+298*N2O!C38/1000+'HFCs - AR4'!C38+'PFCs - AR4'!C38+'SF6 - AR4'!C38</f>
        <v>0</v>
      </c>
      <c r="D38" s="15">
        <f>'CO2'!D38+25*'CH4'!D38/1000+298*N2O!D38/1000+'HFCs - AR4'!D38+'PFCs - AR4'!D38+'SF6 - AR4'!D38</f>
        <v>0</v>
      </c>
      <c r="E38" s="15">
        <f>'CO2'!E38+25*'CH4'!E38/1000+298*N2O!E38/1000+'HFCs - AR4'!E38+'PFCs - AR4'!E38+'SF6 - AR4'!E38</f>
        <v>3.8297400000000001</v>
      </c>
      <c r="F38" s="15">
        <f>'CO2'!F38+25*'CH4'!F38/1000+298*N2O!F38/1000+'HFCs - AR4'!F38+'PFCs - AR4'!F38+'SF6 - AR4'!F38</f>
        <v>110.032702235025</v>
      </c>
      <c r="G38" s="15">
        <f>'CO2'!G38+25*'CH4'!G38/1000+298*N2O!G38/1000+'HFCs - AR4'!G38+'PFCs - AR4'!G38+'SF6 - AR4'!G38</f>
        <v>157.429222236675</v>
      </c>
      <c r="H38" s="15">
        <f>'CO2'!H38+25*'CH4'!H38/1000+298*N2O!H38/1000+'HFCs - AR4'!H38+'PFCs - AR4'!H38+'SF6 - AR4'!H38</f>
        <v>258.49677229597501</v>
      </c>
      <c r="I38" s="15">
        <f>'CO2'!I38+25*'CH4'!I38/1000+298*N2O!I38/1000+'HFCs - AR4'!I38+'PFCs - AR4'!I38+'SF6 - AR4'!I38</f>
        <v>401.37742402937499</v>
      </c>
      <c r="J38" s="15">
        <f>'CO2'!J38+25*'CH4'!J38/1000+298*N2O!J38/1000+'HFCs - AR4'!J38+'PFCs - AR4'!J38+'SF6 - AR4'!J38</f>
        <v>402.69903220793498</v>
      </c>
      <c r="K38" s="15">
        <f>'CO2'!K38+25*'CH4'!K38/1000+298*N2O!K38/1000+'HFCs - AR4'!K38+'PFCs - AR4'!K38+'SF6 - AR4'!K38</f>
        <v>541.63485789249501</v>
      </c>
      <c r="L38" s="15">
        <f>'CO2'!L38+25*'CH4'!L38/1000+298*N2O!L38/1000+'HFCs - AR4'!L38+'PFCs - AR4'!L38+'SF6 - AR4'!L38</f>
        <v>688.47861646104991</v>
      </c>
      <c r="M38" s="15">
        <f>'CO2'!M38+25*'CH4'!M38/1000+298*N2O!M38/1000+'HFCs - AR4'!M38+'PFCs - AR4'!M38+'SF6 - AR4'!M38</f>
        <v>788.75278083665</v>
      </c>
      <c r="N38" s="15">
        <f>'CO2'!N38+25*'CH4'!N38/1000+298*N2O!N38/1000+'HFCs - AR4'!N38+'PFCs - AR4'!N38+'SF6 - AR4'!N38</f>
        <v>781.66268656979105</v>
      </c>
      <c r="O38" s="15">
        <f>'CO2'!O38+25*'CH4'!O38/1000+298*N2O!O38/1000+'HFCs - AR4'!O38+'PFCs - AR4'!O38+'SF6 - AR4'!O38</f>
        <v>812.57769820497253</v>
      </c>
      <c r="P38" s="15">
        <f>'CO2'!P38+25*'CH4'!P38/1000+298*N2O!P38/1000+'HFCs - AR4'!P38+'PFCs - AR4'!P38+'SF6 - AR4'!P38</f>
        <v>827.03474775489235</v>
      </c>
      <c r="Q38" s="15">
        <f>'CO2'!Q38+25*'CH4'!Q38/1000+298*N2O!Q38/1000+'HFCs - AR4'!Q38+'PFCs - AR4'!Q38+'SF6 - AR4'!Q38</f>
        <v>879.03741702086847</v>
      </c>
      <c r="R38" s="15">
        <f>'CO2'!R38+25*'CH4'!R38/1000+298*N2O!R38/1000+'HFCs - AR4'!R38+'PFCs - AR4'!R38+'SF6 - AR4'!R38</f>
        <v>927.28527288929342</v>
      </c>
      <c r="S38" s="15">
        <f>'CO2'!S38+25*'CH4'!S38/1000+298*N2O!S38/1000+'HFCs - AR4'!S38+'PFCs - AR4'!S38+'SF6 - AR4'!S38</f>
        <v>946.78676573013752</v>
      </c>
      <c r="T38" s="15">
        <f>'CO2'!T38+25*'CH4'!T38/1000+298*N2O!T38/1000+'HFCs - AR4'!T38+'PFCs - AR4'!T38+'SF6 - AR4'!T38</f>
        <v>976.75061338199123</v>
      </c>
      <c r="U38" s="15">
        <f>'CO2'!U38+25*'CH4'!U38/1000+298*N2O!U38/1000+'HFCs - AR4'!U38+'PFCs - AR4'!U38+'SF6 - AR4'!U38</f>
        <v>975.92095723188288</v>
      </c>
      <c r="V38" s="15">
        <f>'CO2'!V38+25*'CH4'!V38/1000+298*N2O!V38/1000+'HFCs - AR4'!V38+'PFCs - AR4'!V38+'SF6 - AR4'!V38</f>
        <v>997.89147769660315</v>
      </c>
      <c r="W38" s="15">
        <f>'CO2'!W38+25*'CH4'!W38/1000+298*N2O!W38/1000+'HFCs - AR4'!W38+'PFCs - AR4'!W38+'SF6 - AR4'!W38</f>
        <v>835.02820487856172</v>
      </c>
      <c r="X38" s="15">
        <f>'CO2'!X38+25*'CH4'!X38/1000+298*N2O!X38/1000+'HFCs - AR4'!X38+'PFCs - AR4'!X38+'SF6 - AR4'!X38</f>
        <v>754.09538522006653</v>
      </c>
      <c r="Y38" s="15">
        <f>'CO2'!Y38+25*'CH4'!Y38/1000+298*N2O!Y38/1000+'HFCs - AR4'!Y38+'PFCs - AR4'!Y38+'SF6 - AR4'!Y38</f>
        <v>754.78551361932239</v>
      </c>
      <c r="Z38" s="15">
        <f>'CO2'!Z38+25*'CH4'!Z38/1000+298*N2O!Z38/1000+'HFCs - AR4'!Z38+'PFCs - AR4'!Z38+'SF6 - AR4'!Z38</f>
        <v>623.14000629757902</v>
      </c>
      <c r="AA38" s="15">
        <f>'CO2'!AA38+25*'CH4'!AA38/1000+298*N2O!AA38/1000+'HFCs - AR4'!AA38+'PFCs - AR4'!AA38+'SF6 - AR4'!AA38</f>
        <v>623.14159569757896</v>
      </c>
      <c r="AB38" s="15">
        <f>'CO2'!AB38+25*'CH4'!AB38/1000+298*N2O!AB38/1000+'HFCs - AR4'!AB38+'PFCs - AR4'!AB38+'SF6 - AR4'!AB38</f>
        <v>467.07119007170985</v>
      </c>
      <c r="AC38" s="15">
        <f>'CO2'!AC38+25*'CH4'!AC38/1000+298*N2O!AC38/1000+'HFCs - AR4'!AC38+'PFCs - AR4'!AC38+'SF6 - AR4'!AC38</f>
        <v>523.32721523865359</v>
      </c>
      <c r="AD38" s="15">
        <f>'CO2'!AD38+25*'CH4'!AD38/1000+298*N2O!AD38/1000+'HFCs - AR4'!AD38+'PFCs - AR4'!AD38+'SF6 - AR4'!AD38</f>
        <v>424.2693299420244</v>
      </c>
      <c r="AE38" s="15">
        <f>'CO2'!AE38+25*'CH4'!AE38/1000+298*N2O!AE38/1000+'HFCs - AR4'!AE38+'PFCs - AR4'!AE38+'SF6 - AR4'!AE38</f>
        <v>494.94043499548917</v>
      </c>
      <c r="AF38" s="15">
        <f>'CO2'!AF38+25*'CH4'!AF38/1000+298*N2O!AF38/1000+'HFCs - AR4'!AF38+'PFCs - AR4'!AF38+'SF6 - AR4'!AF38</f>
        <v>335.80175084805558</v>
      </c>
      <c r="AG38" s="15">
        <f>'CO2'!AG38+25*'CH4'!AG38/1000+298*N2O!AG38/1000+'HFCs - AR4'!AG38+'PFCs - AR4'!AG38+'SF6 - AR4'!AG38</f>
        <v>318.56067049925537</v>
      </c>
      <c r="AH38" s="15">
        <f>'CO2'!AH38+25*'CH4'!AH38/1000+298*N2O!AH38/1000+'HFCs - AR4'!AH38+'PFCs - AR4'!AH38+'SF6 - AR4'!AH38</f>
        <v>238.22215062744843</v>
      </c>
      <c r="AI38" s="15">
        <f>'CO2'!AI38+25*'CH4'!AI38/1000+298*N2O!AI38/1000+'HFCs - AR4'!AI38+'PFCs - AR4'!AI38+'SF6 - AR4'!AI38</f>
        <v>218.94140225169875</v>
      </c>
      <c r="AJ38" s="15">
        <f>'CO2'!AJ38+25*'CH4'!AJ38/1000+298*N2O!AJ38/1000+'HFCs - AR4'!AJ38+'PFCs - AR4'!AJ38+'SF6 - AR4'!AJ38</f>
        <v>201.01226101788552</v>
      </c>
      <c r="AK38" s="15">
        <f>'CO2'!AK38+25*'CH4'!AK38/1000+298*N2O!AK38/1000+'HFCs - AR4'!AK38+'PFCs - AR4'!AK38+'SF6 - AR4'!AK38</f>
        <v>205.59014852159572</v>
      </c>
      <c r="AL38" s="15">
        <f>'CO2'!AL38+25*'CH4'!AL38/1000+298*N2O!AL38/1000+'HFCs - AR4'!AL38+'PFCs - AR4'!AL38+'SF6 - AR4'!AL38</f>
        <v>200.36410180820334</v>
      </c>
      <c r="AM38" s="15">
        <f>'CO2'!AM38+25*'CH4'!AM38/1000+298*N2O!AM38/1000+'HFCs - AR4'!AM38+'PFCs - AR4'!AM38+'SF6 - AR4'!AM38</f>
        <v>188.35857175558851</v>
      </c>
      <c r="AN38" s="15">
        <f>'CO2'!AN38+25*'CH4'!AN38/1000+298*N2O!AN38/1000+'HFCs - AR4'!AN38+'PFCs - AR4'!AN38+'SF6 - AR4'!AN38</f>
        <v>175.77532109296496</v>
      </c>
      <c r="AO38" s="15">
        <f>'CO2'!AO38+25*'CH4'!AO38/1000+298*N2O!AO38/1000+'HFCs - AR4'!AO38+'PFCs - AR4'!AO38+'SF6 - AR4'!AO38</f>
        <v>159.82410548287834</v>
      </c>
      <c r="AP38" s="15">
        <f>'CO2'!AP38+25*'CH4'!AP38/1000+298*N2O!AP38/1000+'HFCs - AR4'!AP38+'PFCs - AR4'!AP38+'SF6 - AR4'!AP38</f>
        <v>123.53164804998251</v>
      </c>
      <c r="AQ38" s="15">
        <f>'CO2'!AQ38+25*'CH4'!AQ38/1000+298*N2O!AQ38/1000+'HFCs - AR4'!AQ38+'PFCs - AR4'!AQ38+'SF6 - AR4'!AQ38</f>
        <v>101.82505693192564</v>
      </c>
      <c r="AR38" s="15">
        <f>'CO2'!AR38+25*'CH4'!AR38/1000+298*N2O!AR38/1000+'HFCs - AR4'!AR38+'PFCs - AR4'!AR38+'SF6 - AR4'!AR38</f>
        <v>97.100316931925647</v>
      </c>
      <c r="AS38" s="15">
        <f>'CO2'!AS38+25*'CH4'!AS38/1000+298*N2O!AS38/1000+'HFCs - AR4'!AS38+'PFCs - AR4'!AS38+'SF6 - AR4'!AS38</f>
        <v>92.375576931925636</v>
      </c>
      <c r="AT38" s="15">
        <f>'CO2'!AT38+25*'CH4'!AT38/1000+298*N2O!AT38/1000+'HFCs - AR4'!AT38+'PFCs - AR4'!AT38+'SF6 - AR4'!AT38</f>
        <v>87.650836931925639</v>
      </c>
      <c r="AU38" s="15">
        <f>'CO2'!AU38+25*'CH4'!AU38/1000+298*N2O!AU38/1000+'HFCs - AR4'!AU38+'PFCs - AR4'!AU38+'SF6 - AR4'!AU38</f>
        <v>82.926096931925642</v>
      </c>
      <c r="AV38" s="15">
        <f>'CO2'!AV38+25*'CH4'!AV38/1000+298*N2O!AV38/1000+'HFCs - AR4'!AV38+'PFCs - AR4'!AV38+'SF6 - AR4'!AV38</f>
        <v>78.201356931925631</v>
      </c>
      <c r="AW38" s="15">
        <f>'CO2'!AW38+25*'CH4'!AW38/1000+298*N2O!AW38/1000+'HFCs - AR4'!AW38+'PFCs - AR4'!AW38+'SF6 - AR4'!AW38</f>
        <v>73.476616931925633</v>
      </c>
      <c r="AX38" s="15">
        <f>'CO2'!AX38+25*'CH4'!AX38/1000+298*N2O!AX38/1000+'HFCs - AR4'!AX38+'PFCs - AR4'!AX38+'SF6 - AR4'!AX38</f>
        <v>68.751876931925636</v>
      </c>
      <c r="AY38" s="15">
        <f>'CO2'!AY38+25*'CH4'!AY38/1000+298*N2O!AY38/1000+'HFCs - AR4'!AY38+'PFCs - AR4'!AY38+'SF6 - AR4'!AY38</f>
        <v>64.027136931925639</v>
      </c>
      <c r="AZ38" s="15">
        <f>'CO2'!AZ38+25*'CH4'!AZ38/1000+298*N2O!AZ38/1000+'HFCs - AR4'!AZ38+'PFCs - AR4'!AZ38+'SF6 - AR4'!AZ38</f>
        <v>59.302396931925642</v>
      </c>
      <c r="BA38" s="15">
        <f>'CO2'!BA38+25*'CH4'!BA38/1000+298*N2O!BA38/1000+'HFCs - AR4'!BA38+'PFCs - AR4'!BA38+'SF6 - AR4'!BA38</f>
        <v>54.577656931925638</v>
      </c>
    </row>
    <row r="39" spans="1:54" x14ac:dyDescent="0.2">
      <c r="A39" s="6" t="s">
        <v>39</v>
      </c>
      <c r="B39" s="17" t="s">
        <v>40</v>
      </c>
      <c r="C39" s="15">
        <f>'CO2'!C39+25*'CH4'!C39/1000+298*N2O!C39/1000+'HFCs - AR4'!C39+'PFCs - AR4'!C39+'SF6 - AR4'!C39</f>
        <v>32.623050559905998</v>
      </c>
      <c r="D39" s="15">
        <f>'CO2'!D39+25*'CH4'!D39/1000+298*N2O!D39/1000+'HFCs - AR4'!D39+'PFCs - AR4'!D39+'SF6 - AR4'!D39</f>
        <v>51.764295334298993</v>
      </c>
      <c r="E39" s="15">
        <f>'CO2'!E39+25*'CH4'!E39/1000+298*N2O!E39/1000+'HFCs - AR4'!E39+'PFCs - AR4'!E39+'SF6 - AR4'!E39</f>
        <v>77.421165468374994</v>
      </c>
      <c r="F39" s="15">
        <f>'CO2'!F39+25*'CH4'!F39/1000+298*N2O!F39/1000+'HFCs - AR4'!F39+'PFCs - AR4'!F39+'SF6 - AR4'!F39</f>
        <v>84.130823369723998</v>
      </c>
      <c r="G39" s="15">
        <f>'CO2'!G39+25*'CH4'!G39/1000+298*N2O!G39/1000+'HFCs - AR4'!G39+'PFCs - AR4'!G39+'SF6 - AR4'!G39</f>
        <v>95.022333757284002</v>
      </c>
      <c r="H39" s="15">
        <f>'CO2'!H39+25*'CH4'!H39/1000+298*N2O!H39/1000+'HFCs - AR4'!H39+'PFCs - AR4'!H39+'SF6 - AR4'!H39</f>
        <v>91.746397674668998</v>
      </c>
      <c r="I39" s="15">
        <f>'CO2'!I39+25*'CH4'!I39/1000+298*N2O!I39/1000+'HFCs - AR4'!I39+'PFCs - AR4'!I39+'SF6 - AR4'!I39</f>
        <v>71.901524192156003</v>
      </c>
      <c r="J39" s="15">
        <f>'CO2'!J39+25*'CH4'!J39/1000+298*N2O!J39/1000+'HFCs - AR4'!J39+'PFCs - AR4'!J39+'SF6 - AR4'!J39</f>
        <v>78.821911539727992</v>
      </c>
      <c r="K39" s="15">
        <f>'CO2'!K39+25*'CH4'!K39/1000+298*N2O!K39/1000+'HFCs - AR4'!K39+'PFCs - AR4'!K39+'SF6 - AR4'!K39</f>
        <v>63.689512502148006</v>
      </c>
      <c r="L39" s="15">
        <f>'CO2'!L39+25*'CH4'!L39/1000+298*N2O!L39/1000+'HFCs - AR4'!L39+'PFCs - AR4'!L39+'SF6 - AR4'!L39</f>
        <v>71.406855789908988</v>
      </c>
      <c r="M39" s="15">
        <f>'CO2'!M39+25*'CH4'!M39/1000+298*N2O!M39/1000+'HFCs - AR4'!M39+'PFCs - AR4'!M39+'SF6 - AR4'!M39</f>
        <v>59.748447378629997</v>
      </c>
      <c r="N39" s="15">
        <f>'CO2'!N39+25*'CH4'!N39/1000+298*N2O!N39/1000+'HFCs - AR4'!N39+'PFCs - AR4'!N39+'SF6 - AR4'!N39</f>
        <v>50.785647358561995</v>
      </c>
      <c r="O39" s="15">
        <f>'CO2'!O39+25*'CH4'!O39/1000+298*N2O!O39/1000+'HFCs - AR4'!O39+'PFCs - AR4'!O39+'SF6 - AR4'!O39</f>
        <v>47.569352027777001</v>
      </c>
      <c r="P39" s="15">
        <f>'CO2'!P39+25*'CH4'!P39/1000+298*N2O!P39/1000+'HFCs - AR4'!P39+'PFCs - AR4'!P39+'SF6 - AR4'!P39</f>
        <v>55.597117617197</v>
      </c>
      <c r="Q39" s="15">
        <f>'CO2'!Q39+25*'CH4'!Q39/1000+298*N2O!Q39/1000+'HFCs - AR4'!Q39+'PFCs - AR4'!Q39+'SF6 - AR4'!Q39</f>
        <v>57.384845344156005</v>
      </c>
      <c r="R39" s="15">
        <f>'CO2'!R39+25*'CH4'!R39/1000+298*N2O!R39/1000+'HFCs - AR4'!R39+'PFCs - AR4'!R39+'SF6 - AR4'!R39</f>
        <v>42.725274169629998</v>
      </c>
      <c r="S39" s="15">
        <f>'CO2'!S39+25*'CH4'!S39/1000+298*N2O!S39/1000+'HFCs - AR4'!S39+'PFCs - AR4'!S39+'SF6 - AR4'!S39</f>
        <v>57.741693448091993</v>
      </c>
      <c r="T39" s="15">
        <f>'CO2'!T39+25*'CH4'!T39/1000+298*N2O!T39/1000+'HFCs - AR4'!T39+'PFCs - AR4'!T39+'SF6 - AR4'!T39</f>
        <v>54.016176595047995</v>
      </c>
      <c r="U39" s="15">
        <f>'CO2'!U39+25*'CH4'!U39/1000+298*N2O!U39/1000+'HFCs - AR4'!U39+'PFCs - AR4'!U39+'SF6 - AR4'!U39</f>
        <v>50.540030491618992</v>
      </c>
      <c r="V39" s="15">
        <f>'CO2'!V39+25*'CH4'!V39/1000+298*N2O!V39/1000+'HFCs - AR4'!V39+'PFCs - AR4'!V39+'SF6 - AR4'!V39</f>
        <v>60.156957551938</v>
      </c>
      <c r="W39" s="15">
        <f>'CO2'!W39+25*'CH4'!W39/1000+298*N2O!W39/1000+'HFCs - AR4'!W39+'PFCs - AR4'!W39+'SF6 - AR4'!W39</f>
        <v>57.666687556577997</v>
      </c>
      <c r="X39" s="15">
        <f>'CO2'!X39+25*'CH4'!X39/1000+298*N2O!X39/1000+'HFCs - AR4'!X39+'PFCs - AR4'!X39+'SF6 - AR4'!X39</f>
        <v>99.664687381808008</v>
      </c>
      <c r="Y39" s="15">
        <f>'CO2'!Y39+25*'CH4'!Y39/1000+298*N2O!Y39/1000+'HFCs - AR4'!Y39+'PFCs - AR4'!Y39+'SF6 - AR4'!Y39</f>
        <v>148.15536120258398</v>
      </c>
      <c r="Z39" s="15">
        <f>'CO2'!Z39+25*'CH4'!Z39/1000+298*N2O!Z39/1000+'HFCs - AR4'!Z39+'PFCs - AR4'!Z39+'SF6 - AR4'!Z39</f>
        <v>175.23456911166801</v>
      </c>
      <c r="AA39" s="15">
        <f>'CO2'!AA39+25*'CH4'!AA39/1000+298*N2O!AA39/1000+'HFCs - AR4'!AA39+'PFCs - AR4'!AA39+'SF6 - AR4'!AA39</f>
        <v>174.403533006088</v>
      </c>
      <c r="AB39" s="15">
        <f>'CO2'!AB39+25*'CH4'!AB39/1000+298*N2O!AB39/1000+'HFCs - AR4'!AB39+'PFCs - AR4'!AB39+'SF6 - AR4'!AB39</f>
        <v>144.204869807536</v>
      </c>
      <c r="AC39" s="15">
        <f>'CO2'!AC39+25*'CH4'!AC39/1000+298*N2O!AC39/1000+'HFCs - AR4'!AC39+'PFCs - AR4'!AC39+'SF6 - AR4'!AC39</f>
        <v>124.765405268178</v>
      </c>
      <c r="AD39" s="15">
        <f>'CO2'!AD39+25*'CH4'!AD39/1000+298*N2O!AD39/1000+'HFCs - AR4'!AD39+'PFCs - AR4'!AD39+'SF6 - AR4'!AD39</f>
        <v>96.348829147981988</v>
      </c>
      <c r="AE39" s="15">
        <f>'CO2'!AE39+25*'CH4'!AE39/1000+298*N2O!AE39/1000+'HFCs - AR4'!AE39+'PFCs - AR4'!AE39+'SF6 - AR4'!AE39</f>
        <v>95.264434406697987</v>
      </c>
      <c r="AF39" s="15">
        <f>'CO2'!AF39+25*'CH4'!AF39/1000+298*N2O!AF39/1000+'HFCs - AR4'!AF39+'PFCs - AR4'!AF39+'SF6 - AR4'!AF39</f>
        <v>92.360123590135998</v>
      </c>
      <c r="AG39" s="15">
        <f>'CO2'!AG39+25*'CH4'!AG39/1000+298*N2O!AG39/1000+'HFCs - AR4'!AG39+'PFCs - AR4'!AG39+'SF6 - AR4'!AG39</f>
        <v>68.578068901848198</v>
      </c>
      <c r="AH39" s="15">
        <f>'CO2'!AH39+25*'CH4'!AH39/1000+298*N2O!AH39/1000+'HFCs - AR4'!AH39+'PFCs - AR4'!AH39+'SF6 - AR4'!AH39</f>
        <v>37.888525023072731</v>
      </c>
      <c r="AI39" s="15">
        <f>'CO2'!AI39+25*'CH4'!AI39/1000+298*N2O!AI39/1000+'HFCs - AR4'!AI39+'PFCs - AR4'!AI39+'SF6 - AR4'!AI39</f>
        <v>36.69135378656614</v>
      </c>
      <c r="AJ39" s="15">
        <f>'CO2'!AJ39+25*'CH4'!AJ39/1000+298*N2O!AJ39/1000+'HFCs - AR4'!AJ39+'PFCs - AR4'!AJ39+'SF6 - AR4'!AJ39</f>
        <v>36.759272398742077</v>
      </c>
      <c r="AK39" s="15">
        <f>'CO2'!AK39+25*'CH4'!AK39/1000+298*N2O!AK39/1000+'HFCs - AR4'!AK39+'PFCs - AR4'!AK39+'SF6 - AR4'!AK39</f>
        <v>36.826768980357137</v>
      </c>
      <c r="AL39" s="15">
        <f>'CO2'!AL39+25*'CH4'!AL39/1000+298*N2O!AL39/1000+'HFCs - AR4'!AL39+'PFCs - AR4'!AL39+'SF6 - AR4'!AL39</f>
        <v>36.893845641564127</v>
      </c>
      <c r="AM39" s="15">
        <f>'CO2'!AM39+25*'CH4'!AM39/1000+298*N2O!AM39/1000+'HFCs - AR4'!AM39+'PFCs - AR4'!AM39+'SF6 - AR4'!AM39</f>
        <v>36.960504481965074</v>
      </c>
      <c r="AN39" s="15">
        <f>'CO2'!AN39+25*'CH4'!AN39/1000+298*N2O!AN39/1000+'HFCs - AR4'!AN39+'PFCs - AR4'!AN39+'SF6 - AR4'!AN39</f>
        <v>37.026747590664016</v>
      </c>
      <c r="AO39" s="15">
        <f>'CO2'!AO39+25*'CH4'!AO39/1000+298*N2O!AO39/1000+'HFCs - AR4'!AO39+'PFCs - AR4'!AO39+'SF6 - AR4'!AO39</f>
        <v>37.092577046319462</v>
      </c>
      <c r="AP39" s="15">
        <f>'CO2'!AP39+25*'CH4'!AP39/1000+298*N2O!AP39/1000+'HFCs - AR4'!AP39+'PFCs - AR4'!AP39+'SF6 - AR4'!AP39</f>
        <v>37.157994917196639</v>
      </c>
      <c r="AQ39" s="15">
        <f>'CO2'!AQ39+25*'CH4'!AQ39/1000+298*N2O!AQ39/1000+'HFCs - AR4'!AQ39+'PFCs - AR4'!AQ39+'SF6 - AR4'!AQ39</f>
        <v>37.223003261219425</v>
      </c>
      <c r="AR39" s="15">
        <f>'CO2'!AR39+25*'CH4'!AR39/1000+298*N2O!AR39/1000+'HFCs - AR4'!AR39+'PFCs - AR4'!AR39+'SF6 - AR4'!AR39</f>
        <v>37.206515761219428</v>
      </c>
      <c r="AS39" s="15">
        <f>'CO2'!AS39+25*'CH4'!AS39/1000+298*N2O!AS39/1000+'HFCs - AR4'!AS39+'PFCs - AR4'!AS39+'SF6 - AR4'!AS39</f>
        <v>37.190028261219425</v>
      </c>
      <c r="AT39" s="15">
        <f>'CO2'!AT39+25*'CH4'!AT39/1000+298*N2O!AT39/1000+'HFCs - AR4'!AT39+'PFCs - AR4'!AT39+'SF6 - AR4'!AT39</f>
        <v>37.173540761219428</v>
      </c>
      <c r="AU39" s="15">
        <f>'CO2'!AU39+25*'CH4'!AU39/1000+298*N2O!AU39/1000+'HFCs - AR4'!AU39+'PFCs - AR4'!AU39+'SF6 - AR4'!AU39</f>
        <v>37.157053261219424</v>
      </c>
      <c r="AV39" s="15">
        <f>'CO2'!AV39+25*'CH4'!AV39/1000+298*N2O!AV39/1000+'HFCs - AR4'!AV39+'PFCs - AR4'!AV39+'SF6 - AR4'!AV39</f>
        <v>37.140565761219428</v>
      </c>
      <c r="AW39" s="15">
        <f>'CO2'!AW39+25*'CH4'!AW39/1000+298*N2O!AW39/1000+'HFCs - AR4'!AW39+'PFCs - AR4'!AW39+'SF6 - AR4'!AW39</f>
        <v>37.124078261219424</v>
      </c>
      <c r="AX39" s="15">
        <f>'CO2'!AX39+25*'CH4'!AX39/1000+298*N2O!AX39/1000+'HFCs - AR4'!AX39+'PFCs - AR4'!AX39+'SF6 - AR4'!AX39</f>
        <v>37.107590761219427</v>
      </c>
      <c r="AY39" s="15">
        <f>'CO2'!AY39+25*'CH4'!AY39/1000+298*N2O!AY39/1000+'HFCs - AR4'!AY39+'PFCs - AR4'!AY39+'SF6 - AR4'!AY39</f>
        <v>37.09110326121943</v>
      </c>
      <c r="AZ39" s="15">
        <f>'CO2'!AZ39+25*'CH4'!AZ39/1000+298*N2O!AZ39/1000+'HFCs - AR4'!AZ39+'PFCs - AR4'!AZ39+'SF6 - AR4'!AZ39</f>
        <v>37.074615761219427</v>
      </c>
      <c r="BA39" s="15">
        <f>'CO2'!BA39+25*'CH4'!BA39/1000+298*N2O!BA39/1000+'HFCs - AR4'!BA39+'PFCs - AR4'!BA39+'SF6 - AR4'!BA39</f>
        <v>37.05812826121943</v>
      </c>
    </row>
    <row r="40" spans="1:54" s="13" customFormat="1" x14ac:dyDescent="0.2">
      <c r="A40" s="6" t="s">
        <v>41</v>
      </c>
      <c r="B40" s="17" t="s">
        <v>189</v>
      </c>
      <c r="C40" s="15">
        <f>'CO2'!C40+25*'CH4'!C40/1000+298*N2O!C40/1000+'HFCs - AR4'!C40+'PFCs - AR4'!C40+'SF6 - AR4'!C40</f>
        <v>0</v>
      </c>
      <c r="D40" s="15">
        <f>'CO2'!D40+25*'CH4'!D40/1000+298*N2O!D40/1000+'HFCs - AR4'!D40+'PFCs - AR4'!D40+'SF6 - AR4'!D40</f>
        <v>0</v>
      </c>
      <c r="E40" s="15">
        <f>'CO2'!E40+25*'CH4'!E40/1000+298*N2O!E40/1000+'HFCs - AR4'!E40+'PFCs - AR4'!E40+'SF6 - AR4'!E40</f>
        <v>0</v>
      </c>
      <c r="F40" s="15">
        <f>'CO2'!F40+25*'CH4'!F40/1000+298*N2O!F40/1000+'HFCs - AR4'!F40+'PFCs - AR4'!F40+'SF6 - AR4'!F40</f>
        <v>0</v>
      </c>
      <c r="G40" s="15">
        <f>'CO2'!G40+25*'CH4'!G40/1000+298*N2O!G40/1000+'HFCs - AR4'!G40+'PFCs - AR4'!G40+'SF6 - AR4'!G40</f>
        <v>0</v>
      </c>
      <c r="H40" s="15">
        <f>'CO2'!H40+25*'CH4'!H40/1000+298*N2O!H40/1000+'HFCs - AR4'!H40+'PFCs - AR4'!H40+'SF6 - AR4'!H40</f>
        <v>0</v>
      </c>
      <c r="I40" s="15">
        <f>'CO2'!I40+25*'CH4'!I40/1000+298*N2O!I40/1000+'HFCs - AR4'!I40+'PFCs - AR4'!I40+'SF6 - AR4'!I40</f>
        <v>0</v>
      </c>
      <c r="J40" s="15">
        <f>'CO2'!J40+25*'CH4'!J40/1000+298*N2O!J40/1000+'HFCs - AR4'!J40+'PFCs - AR4'!J40+'SF6 - AR4'!J40</f>
        <v>0</v>
      </c>
      <c r="K40" s="15">
        <f>'CO2'!K40+25*'CH4'!K40/1000+298*N2O!K40/1000+'HFCs - AR4'!K40+'PFCs - AR4'!K40+'SF6 - AR4'!K40</f>
        <v>0</v>
      </c>
      <c r="L40" s="15">
        <f>'CO2'!L40+25*'CH4'!L40/1000+298*N2O!L40/1000+'HFCs - AR4'!L40+'PFCs - AR4'!L40+'SF6 - AR4'!L40</f>
        <v>0</v>
      </c>
      <c r="M40" s="15">
        <f>'CO2'!M40+25*'CH4'!M40/1000+298*N2O!M40/1000+'HFCs - AR4'!M40+'PFCs - AR4'!M40+'SF6 - AR4'!M40</f>
        <v>0</v>
      </c>
      <c r="N40" s="15">
        <f>'CO2'!N40+25*'CH4'!N40/1000+298*N2O!N40/1000+'HFCs - AR4'!N40+'PFCs - AR4'!N40+'SF6 - AR4'!N40</f>
        <v>0</v>
      </c>
      <c r="O40" s="15">
        <f>'CO2'!O40+25*'CH4'!O40/1000+298*N2O!O40/1000+'HFCs - AR4'!O40+'PFCs - AR4'!O40+'SF6 - AR4'!O40</f>
        <v>0</v>
      </c>
      <c r="P40" s="15">
        <f>'CO2'!P40+25*'CH4'!P40/1000+298*N2O!P40/1000+'HFCs - AR4'!P40+'PFCs - AR4'!P40+'SF6 - AR4'!P40</f>
        <v>0</v>
      </c>
      <c r="Q40" s="15">
        <f>'CO2'!Q40+25*'CH4'!Q40/1000+298*N2O!Q40/1000+'HFCs - AR4'!Q40+'PFCs - AR4'!Q40+'SF6 - AR4'!Q40</f>
        <v>0</v>
      </c>
      <c r="R40" s="15">
        <f>'CO2'!R40+25*'CH4'!R40/1000+298*N2O!R40/1000+'HFCs - AR4'!R40+'PFCs - AR4'!R40+'SF6 - AR4'!R40</f>
        <v>0</v>
      </c>
      <c r="S40" s="15">
        <f>'CO2'!S40+25*'CH4'!S40/1000+298*N2O!S40/1000+'HFCs - AR4'!S40+'PFCs - AR4'!S40+'SF6 - AR4'!S40</f>
        <v>0</v>
      </c>
      <c r="T40" s="15">
        <f>'CO2'!T40+25*'CH4'!T40/1000+298*N2O!T40/1000+'HFCs - AR4'!T40+'PFCs - AR4'!T40+'SF6 - AR4'!T40</f>
        <v>0</v>
      </c>
      <c r="U40" s="15">
        <f>'CO2'!U40+25*'CH4'!U40/1000+298*N2O!U40/1000+'HFCs - AR4'!U40+'PFCs - AR4'!U40+'SF6 - AR4'!U40</f>
        <v>0</v>
      </c>
      <c r="V40" s="15">
        <f>'CO2'!V40+25*'CH4'!V40/1000+298*N2O!V40/1000+'HFCs - AR4'!V40+'PFCs - AR4'!V40+'SF6 - AR4'!V40</f>
        <v>0</v>
      </c>
      <c r="W40" s="15">
        <f>'CO2'!W40+25*'CH4'!W40/1000+298*N2O!W40/1000+'HFCs - AR4'!W40+'PFCs - AR4'!W40+'SF6 - AR4'!W40</f>
        <v>0</v>
      </c>
      <c r="X40" s="15">
        <f>'CO2'!X40+25*'CH4'!X40/1000+298*N2O!X40/1000+'HFCs - AR4'!X40+'PFCs - AR4'!X40+'SF6 - AR4'!X40</f>
        <v>0</v>
      </c>
      <c r="Y40" s="15">
        <f>'CO2'!Y40+25*'CH4'!Y40/1000+298*N2O!Y40/1000+'HFCs - AR4'!Y40+'PFCs - AR4'!Y40+'SF6 - AR4'!Y40</f>
        <v>0</v>
      </c>
      <c r="Z40" s="15">
        <f>'CO2'!Z40+25*'CH4'!Z40/1000+298*N2O!Z40/1000+'HFCs - AR4'!Z40+'PFCs - AR4'!Z40+'SF6 - AR4'!Z40</f>
        <v>0</v>
      </c>
      <c r="AA40" s="15">
        <f>'CO2'!AA40+25*'CH4'!AA40/1000+298*N2O!AA40/1000+'HFCs - AR4'!AA40+'PFCs - AR4'!AA40+'SF6 - AR4'!AA40</f>
        <v>0</v>
      </c>
      <c r="AB40" s="15">
        <f>'CO2'!AB40+25*'CH4'!AB40/1000+298*N2O!AB40/1000+'HFCs - AR4'!AB40+'PFCs - AR4'!AB40+'SF6 - AR4'!AB40</f>
        <v>0</v>
      </c>
      <c r="AC40" s="15">
        <f>'CO2'!AC40+25*'CH4'!AC40/1000+298*N2O!AC40/1000+'HFCs - AR4'!AC40+'PFCs - AR4'!AC40+'SF6 - AR4'!AC40</f>
        <v>0</v>
      </c>
      <c r="AD40" s="15">
        <f>'CO2'!AD40+25*'CH4'!AD40/1000+298*N2O!AD40/1000+'HFCs - AR4'!AD40+'PFCs - AR4'!AD40+'SF6 - AR4'!AD40</f>
        <v>0</v>
      </c>
      <c r="AE40" s="15">
        <f>'CO2'!AE40+25*'CH4'!AE40/1000+298*N2O!AE40/1000+'HFCs - AR4'!AE40+'PFCs - AR4'!AE40+'SF6 - AR4'!AE40</f>
        <v>0</v>
      </c>
      <c r="AF40" s="15">
        <f>'CO2'!AF40+25*'CH4'!AF40/1000+298*N2O!AF40/1000+'HFCs - AR4'!AF40+'PFCs - AR4'!AF40+'SF6 - AR4'!AF40</f>
        <v>0</v>
      </c>
      <c r="AG40" s="15">
        <f>'CO2'!AG40+25*'CH4'!AG40/1000+298*N2O!AG40/1000+'HFCs - AR4'!AG40+'PFCs - AR4'!AG40+'SF6 - AR4'!AG40</f>
        <v>0</v>
      </c>
      <c r="AH40" s="15">
        <f>'CO2'!AH40+25*'CH4'!AH40/1000+298*N2O!AH40/1000+'HFCs - AR4'!AH40+'PFCs - AR4'!AH40+'SF6 - AR4'!AH40</f>
        <v>0</v>
      </c>
      <c r="AI40" s="15">
        <f>'CO2'!AI40+25*'CH4'!AI40/1000+298*N2O!AI40/1000+'HFCs - AR4'!AI40+'PFCs - AR4'!AI40+'SF6 - AR4'!AI40</f>
        <v>0</v>
      </c>
      <c r="AJ40" s="15">
        <f>'CO2'!AJ40+25*'CH4'!AJ40/1000+298*N2O!AJ40/1000+'HFCs - AR4'!AJ40+'PFCs - AR4'!AJ40+'SF6 - AR4'!AJ40</f>
        <v>0</v>
      </c>
      <c r="AK40" s="15">
        <f>'CO2'!AK40+25*'CH4'!AK40/1000+298*N2O!AK40/1000+'HFCs - AR4'!AK40+'PFCs - AR4'!AK40+'SF6 - AR4'!AK40</f>
        <v>0</v>
      </c>
      <c r="AL40" s="15">
        <f>'CO2'!AL40+25*'CH4'!AL40/1000+298*N2O!AL40/1000+'HFCs - AR4'!AL40+'PFCs - AR4'!AL40+'SF6 - AR4'!AL40</f>
        <v>0</v>
      </c>
      <c r="AM40" s="15">
        <f>'CO2'!AM40+25*'CH4'!AM40/1000+298*N2O!AM40/1000+'HFCs - AR4'!AM40+'PFCs - AR4'!AM40+'SF6 - AR4'!AM40</f>
        <v>0</v>
      </c>
      <c r="AN40" s="15">
        <f>'CO2'!AN40+25*'CH4'!AN40/1000+298*N2O!AN40/1000+'HFCs - AR4'!AN40+'PFCs - AR4'!AN40+'SF6 - AR4'!AN40</f>
        <v>0</v>
      </c>
      <c r="AO40" s="15">
        <f>'CO2'!AO40+25*'CH4'!AO40/1000+298*N2O!AO40/1000+'HFCs - AR4'!AO40+'PFCs - AR4'!AO40+'SF6 - AR4'!AO40</f>
        <v>0</v>
      </c>
      <c r="AP40" s="15">
        <f>'CO2'!AP40+25*'CH4'!AP40/1000+298*N2O!AP40/1000+'HFCs - AR4'!AP40+'PFCs - AR4'!AP40+'SF6 - AR4'!AP40</f>
        <v>0</v>
      </c>
      <c r="AQ40" s="15">
        <f>'CO2'!AQ40+25*'CH4'!AQ40/1000+298*N2O!AQ40/1000+'HFCs - AR4'!AQ40+'PFCs - AR4'!AQ40+'SF6 - AR4'!AQ40</f>
        <v>0</v>
      </c>
      <c r="AR40" s="15">
        <f>'CO2'!AR40+25*'CH4'!AR40/1000+298*N2O!AR40/1000+'HFCs - AR4'!AR40+'PFCs - AR4'!AR40+'SF6 - AR4'!AR40</f>
        <v>0</v>
      </c>
      <c r="AS40" s="15">
        <f>'CO2'!AS40+25*'CH4'!AS40/1000+298*N2O!AS40/1000+'HFCs - AR4'!AS40+'PFCs - AR4'!AS40+'SF6 - AR4'!AS40</f>
        <v>0</v>
      </c>
      <c r="AT40" s="15">
        <f>'CO2'!AT40+25*'CH4'!AT40/1000+298*N2O!AT40/1000+'HFCs - AR4'!AT40+'PFCs - AR4'!AT40+'SF6 - AR4'!AT40</f>
        <v>0</v>
      </c>
      <c r="AU40" s="15">
        <f>'CO2'!AU40+25*'CH4'!AU40/1000+298*N2O!AU40/1000+'HFCs - AR4'!AU40+'PFCs - AR4'!AU40+'SF6 - AR4'!AU40</f>
        <v>0</v>
      </c>
      <c r="AV40" s="15">
        <f>'CO2'!AV40+25*'CH4'!AV40/1000+298*N2O!AV40/1000+'HFCs - AR4'!AV40+'PFCs - AR4'!AV40+'SF6 - AR4'!AV40</f>
        <v>0</v>
      </c>
      <c r="AW40" s="15">
        <f>'CO2'!AW40+25*'CH4'!AW40/1000+298*N2O!AW40/1000+'HFCs - AR4'!AW40+'PFCs - AR4'!AW40+'SF6 - AR4'!AW40</f>
        <v>0</v>
      </c>
      <c r="AX40" s="15">
        <f>'CO2'!AX40+25*'CH4'!AX40/1000+298*N2O!AX40/1000+'HFCs - AR4'!AX40+'PFCs - AR4'!AX40+'SF6 - AR4'!AX40</f>
        <v>0</v>
      </c>
      <c r="AY40" s="15">
        <f>'CO2'!AY40+25*'CH4'!AY40/1000+298*N2O!AY40/1000+'HFCs - AR4'!AY40+'PFCs - AR4'!AY40+'SF6 - AR4'!AY40</f>
        <v>0</v>
      </c>
      <c r="AZ40" s="15">
        <f>'CO2'!AZ40+25*'CH4'!AZ40/1000+298*N2O!AZ40/1000+'HFCs - AR4'!AZ40+'PFCs - AR4'!AZ40+'SF6 - AR4'!AZ40</f>
        <v>0</v>
      </c>
      <c r="BA40" s="15">
        <f>'CO2'!BA40+25*'CH4'!BA40/1000+298*N2O!BA40/1000+'HFCs - AR4'!BA40+'PFCs - AR4'!BA40+'SF6 - AR4'!BA40</f>
        <v>0</v>
      </c>
    </row>
    <row r="41" spans="1:54" s="13" customFormat="1" x14ac:dyDescent="0.2">
      <c r="A41" s="6"/>
      <c r="B41" s="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</row>
    <row r="42" spans="1:54" s="13" customFormat="1" x14ac:dyDescent="0.2">
      <c r="A42" s="157" t="s">
        <v>144</v>
      </c>
      <c r="B42" s="157" t="s">
        <v>148</v>
      </c>
      <c r="C42" s="15">
        <f>'CO2'!C42+25*'CH4'!C42/1000+298*N2O!C42/1000+'HFCs - AR4'!C42+'PFCs - AR4'!C42+'SF6 - AR4'!C42</f>
        <v>2404.9193064336955</v>
      </c>
      <c r="D42" s="15">
        <f>'CO2'!D42+25*'CH4'!D42/1000+298*N2O!D42/1000+'HFCs - AR4'!D42+'PFCs - AR4'!D42+'SF6 - AR4'!D42</f>
        <v>2404.6171106658403</v>
      </c>
      <c r="E42" s="15">
        <f>'CO2'!E42+25*'CH4'!E42/1000+298*N2O!E42/1000+'HFCs - AR4'!E42+'PFCs - AR4'!E42+'SF6 - AR4'!E42</f>
        <v>2323.0062268385655</v>
      </c>
      <c r="F42" s="15">
        <f>'CO2'!F42+25*'CH4'!F42/1000+298*N2O!F42/1000+'HFCs - AR4'!F42+'PFCs - AR4'!F42+'SF6 - AR4'!F42</f>
        <v>2364.5192943509178</v>
      </c>
      <c r="G42" s="15">
        <f>'CO2'!G42+25*'CH4'!G42/1000+298*N2O!G42/1000+'HFCs - AR4'!G42+'PFCs - AR4'!G42+'SF6 - AR4'!G42</f>
        <v>2343.4347868665277</v>
      </c>
      <c r="H42" s="15">
        <f>'CO2'!H42+25*'CH4'!H42/1000+298*N2O!H42/1000+'HFCs - AR4'!H42+'PFCs - AR4'!H42+'SF6 - AR4'!H42</f>
        <v>2335.2263989175026</v>
      </c>
      <c r="I42" s="15">
        <f>'CO2'!I42+25*'CH4'!I42/1000+298*N2O!I42/1000+'HFCs - AR4'!I42+'PFCs - AR4'!I42+'SF6 - AR4'!I42</f>
        <v>2330.4322295457023</v>
      </c>
      <c r="J42" s="15">
        <f>'CO2'!J42+25*'CH4'!J42/1000+298*N2O!J42/1000+'HFCs - AR4'!J42+'PFCs - AR4'!J42+'SF6 - AR4'!J42</f>
        <v>2211.2522384418899</v>
      </c>
      <c r="K42" s="15">
        <f>'CO2'!K42+25*'CH4'!K42/1000+298*N2O!K42/1000+'HFCs - AR4'!K42+'PFCs - AR4'!K42+'SF6 - AR4'!K42</f>
        <v>2221.748638279465</v>
      </c>
      <c r="L42" s="15">
        <f>'CO2'!L42+25*'CH4'!L42/1000+298*N2O!L42/1000+'HFCs - AR4'!L42+'PFCs - AR4'!L42+'SF6 - AR4'!L42</f>
        <v>2106.6346162775126</v>
      </c>
      <c r="M42" s="15">
        <f>'CO2'!M42+25*'CH4'!M42/1000+298*N2O!M42/1000+'HFCs - AR4'!M42+'PFCs - AR4'!M42+'SF6 - AR4'!M42</f>
        <v>2062.9724087710879</v>
      </c>
      <c r="N42" s="15">
        <f>'CO2'!N42+25*'CH4'!N42/1000+298*N2O!N42/1000+'HFCs - AR4'!N42+'PFCs - AR4'!N42+'SF6 - AR4'!N42</f>
        <v>2064.5320478569452</v>
      </c>
      <c r="O42" s="15">
        <f>'CO2'!O42+25*'CH4'!O42/1000+298*N2O!O42/1000+'HFCs - AR4'!O42+'PFCs - AR4'!O42+'SF6 - AR4'!O42</f>
        <v>2050.5485516724848</v>
      </c>
      <c r="P42" s="15">
        <f>'CO2'!P42+25*'CH4'!P42/1000+298*N2O!P42/1000+'HFCs - AR4'!P42+'PFCs - AR4'!P42+'SF6 - AR4'!P42</f>
        <v>2049.7460438423077</v>
      </c>
      <c r="Q42" s="15">
        <f>'CO2'!Q42+25*'CH4'!Q42/1000+298*N2O!Q42/1000+'HFCs - AR4'!Q42+'PFCs - AR4'!Q42+'SF6 - AR4'!Q42</f>
        <v>1970.3270715463073</v>
      </c>
      <c r="R42" s="15">
        <f>'CO2'!R42+25*'CH4'!R42/1000+298*N2O!R42/1000+'HFCs - AR4'!R42+'PFCs - AR4'!R42+'SF6 - AR4'!R42</f>
        <v>2002.9020079546626</v>
      </c>
      <c r="S42" s="15">
        <f>'CO2'!S42+25*'CH4'!S42/1000+298*N2O!S42/1000+'HFCs - AR4'!S42+'PFCs - AR4'!S42+'SF6 - AR4'!S42</f>
        <v>1970.0233169884752</v>
      </c>
      <c r="T42" s="15">
        <f>'CO2'!T42+25*'CH4'!T42/1000+298*N2O!T42/1000+'HFCs - AR4'!T42+'PFCs - AR4'!T42+'SF6 - AR4'!T42</f>
        <v>1968.3865911071475</v>
      </c>
      <c r="U42" s="15">
        <f>'CO2'!U42+25*'CH4'!U42/1000+298*N2O!U42/1000+'HFCs - AR4'!U42+'PFCs - AR4'!U42+'SF6 - AR4'!U42</f>
        <v>2013.2209459320752</v>
      </c>
      <c r="V42" s="15">
        <f>'CO2'!V42+25*'CH4'!V42/1000+298*N2O!V42/1000+'HFCs - AR4'!V42+'PFCs - AR4'!V42+'SF6 - AR4'!V42</f>
        <v>2079.8990927944478</v>
      </c>
      <c r="W42" s="15">
        <f>'CO2'!W42+25*'CH4'!W42/1000+298*N2O!W42/1000+'HFCs - AR4'!W42+'PFCs - AR4'!W42+'SF6 - AR4'!W42</f>
        <v>2097.0066100211329</v>
      </c>
      <c r="X42" s="15">
        <f>'CO2'!X42+25*'CH4'!X42/1000+298*N2O!X42/1000+'HFCs - AR4'!X42+'PFCs - AR4'!X42+'SF6 - AR4'!X42</f>
        <v>2062.8156134275473</v>
      </c>
      <c r="Y42" s="15">
        <f>'CO2'!Y42+25*'CH4'!Y42/1000+298*N2O!Y42/1000+'HFCs - AR4'!Y42+'PFCs - AR4'!Y42+'SF6 - AR4'!Y42</f>
        <v>2153.2190368992447</v>
      </c>
      <c r="Z42" s="15">
        <f>'CO2'!Z42+25*'CH4'!Z42/1000+298*N2O!Z42/1000+'HFCs - AR4'!Z42+'PFCs - AR4'!Z42+'SF6 - AR4'!Z42</f>
        <v>2151.86375655764</v>
      </c>
      <c r="AA42" s="15">
        <f>'CO2'!AA42+25*'CH4'!AA42/1000+298*N2O!AA42/1000+'HFCs - AR4'!AA42+'PFCs - AR4'!AA42+'SF6 - AR4'!AA42</f>
        <v>2162.6949512552278</v>
      </c>
      <c r="AB42" s="15">
        <f>'CO2'!AB42+25*'CH4'!AB42/1000+298*N2O!AB42/1000+'HFCs - AR4'!AB42+'PFCs - AR4'!AB42+'SF6 - AR4'!AB42</f>
        <v>2164.7972522669447</v>
      </c>
      <c r="AC42" s="15">
        <f>'CO2'!AC42+25*'CH4'!AC42/1000+298*N2O!AC42/1000+'HFCs - AR4'!AC42+'PFCs - AR4'!AC42+'SF6 - AR4'!AC42</f>
        <v>2229.046895129095</v>
      </c>
      <c r="AD42" s="15">
        <f>'CO2'!AD42+25*'CH4'!AD42/1000+298*N2O!AD42/1000+'HFCs - AR4'!AD42+'PFCs - AR4'!AD42+'SF6 - AR4'!AD42</f>
        <v>2268.3625204455848</v>
      </c>
      <c r="AE42" s="15">
        <f>'CO2'!AE42+25*'CH4'!AE42/1000+298*N2O!AE42/1000+'HFCs - AR4'!AE42+'PFCs - AR4'!AE42+'SF6 - AR4'!AE42</f>
        <v>2310.1837193774727</v>
      </c>
      <c r="AF42" s="15">
        <f>'CO2'!AF42+25*'CH4'!AF42/1000+298*N2O!AF42/1000+'HFCs - AR4'!AF42+'PFCs - AR4'!AF42+'SF6 - AR4'!AF42</f>
        <v>2300.4101143375478</v>
      </c>
      <c r="AG42" s="15">
        <f>'CO2'!AG42+25*'CH4'!AG42/1000+298*N2O!AG42/1000+'HFCs - AR4'!AG42+'PFCs - AR4'!AG42+'SF6 - AR4'!AG42</f>
        <v>2302.8994060951436</v>
      </c>
      <c r="AH42" s="15">
        <f>'CO2'!AH42+25*'CH4'!AH42/1000+298*N2O!AH42/1000+'HFCs - AR4'!AH42+'PFCs - AR4'!AH42+'SF6 - AR4'!AH42</f>
        <v>2333.5900093877794</v>
      </c>
      <c r="AI42" s="15">
        <f>'CO2'!AI42+25*'CH4'!AI42/1000+298*N2O!AI42/1000+'HFCs - AR4'!AI42+'PFCs - AR4'!AI42+'SF6 - AR4'!AI42</f>
        <v>2366.6204640569613</v>
      </c>
      <c r="AJ42" s="15">
        <f>'CO2'!AJ42+25*'CH4'!AJ42/1000+298*N2O!AJ42/1000+'HFCs - AR4'!AJ42+'PFCs - AR4'!AJ42+'SF6 - AR4'!AJ42</f>
        <v>2397.668848722381</v>
      </c>
      <c r="AK42" s="15">
        <f>'CO2'!AK42+25*'CH4'!AK42/1000+298*N2O!AK42/1000+'HFCs - AR4'!AK42+'PFCs - AR4'!AK42+'SF6 - AR4'!AK42</f>
        <v>2431.1174034007095</v>
      </c>
      <c r="AL42" s="15">
        <f>'CO2'!AL42+25*'CH4'!AL42/1000+298*N2O!AL42/1000+'HFCs - AR4'!AL42+'PFCs - AR4'!AL42+'SF6 - AR4'!AL42</f>
        <v>2462.5219474620499</v>
      </c>
      <c r="AM42" s="15">
        <f>'CO2'!AM42+25*'CH4'!AM42/1000+298*N2O!AM42/1000+'HFCs - AR4'!AM42+'PFCs - AR4'!AM42+'SF6 - AR4'!AM42</f>
        <v>2494.079894161162</v>
      </c>
      <c r="AN42" s="15">
        <f>'CO2'!AN42+25*'CH4'!AN42/1000+298*N2O!AN42/1000+'HFCs - AR4'!AN42+'PFCs - AR4'!AN42+'SF6 - AR4'!AN42</f>
        <v>2526.0789888407962</v>
      </c>
      <c r="AO42" s="15">
        <f>'CO2'!AO42+25*'CH4'!AO42/1000+298*N2O!AO42/1000+'HFCs - AR4'!AO42+'PFCs - AR4'!AO42+'SF6 - AR4'!AO42</f>
        <v>2560.0411115919946</v>
      </c>
      <c r="AP42" s="15">
        <f>'CO2'!AP42+25*'CH4'!AP42/1000+298*N2O!AP42/1000+'HFCs - AR4'!AP42+'PFCs - AR4'!AP42+'SF6 - AR4'!AP42</f>
        <v>2592.4002434333493</v>
      </c>
      <c r="AQ42" s="15">
        <f>'CO2'!AQ42+25*'CH4'!AQ42/1000+298*N2O!AQ42/1000+'HFCs - AR4'!AQ42+'PFCs - AR4'!AQ42+'SF6 - AR4'!AQ42</f>
        <v>2624.6350523288056</v>
      </c>
      <c r="AR42" s="15">
        <f>'CO2'!AR42+25*'CH4'!AR42/1000+298*N2O!AR42/1000+'HFCs - AR4'!AR42+'PFCs - AR4'!AR42+'SF6 - AR4'!AR42</f>
        <v>2624.6350567928321</v>
      </c>
      <c r="AS42" s="15">
        <f>'CO2'!AS42+25*'CH4'!AS42/1000+298*N2O!AS42/1000+'HFCs - AR4'!AS42+'PFCs - AR4'!AS42+'SF6 - AR4'!AS42</f>
        <v>2624.6350523288056</v>
      </c>
      <c r="AT42" s="15">
        <f>'CO2'!AT42+25*'CH4'!AT42/1000+298*N2O!AT42/1000+'HFCs - AR4'!AT42+'PFCs - AR4'!AT42+'SF6 - AR4'!AT42</f>
        <v>2624.6350567928316</v>
      </c>
      <c r="AU42" s="15">
        <f>'CO2'!AU42+25*'CH4'!AU42/1000+298*N2O!AU42/1000+'HFCs - AR4'!AU42+'PFCs - AR4'!AU42+'SF6 - AR4'!AU42</f>
        <v>2624.6350523288056</v>
      </c>
      <c r="AV42" s="15">
        <f>'CO2'!AV42+25*'CH4'!AV42/1000+298*N2O!AV42/1000+'HFCs - AR4'!AV42+'PFCs - AR4'!AV42+'SF6 - AR4'!AV42</f>
        <v>2624.6350523288056</v>
      </c>
      <c r="AW42" s="15">
        <f>'CO2'!AW42+25*'CH4'!AW42/1000+298*N2O!AW42/1000+'HFCs - AR4'!AW42+'PFCs - AR4'!AW42+'SF6 - AR4'!AW42</f>
        <v>2624.6350523288052</v>
      </c>
      <c r="AX42" s="15">
        <f>'CO2'!AX42+25*'CH4'!AX42/1000+298*N2O!AX42/1000+'HFCs - AR4'!AX42+'PFCs - AR4'!AX42+'SF6 - AR4'!AX42</f>
        <v>2624.6350523288052</v>
      </c>
      <c r="AY42" s="15">
        <f>'CO2'!AY42+25*'CH4'!AY42/1000+298*N2O!AY42/1000+'HFCs - AR4'!AY42+'PFCs - AR4'!AY42+'SF6 - AR4'!AY42</f>
        <v>2624.6350523288052</v>
      </c>
      <c r="AZ42" s="15">
        <f>'CO2'!AZ42+25*'CH4'!AZ42/1000+298*N2O!AZ42/1000+'HFCs - AR4'!AZ42+'PFCs - AR4'!AZ42+'SF6 - AR4'!AZ42</f>
        <v>2624.6350523288056</v>
      </c>
      <c r="BA42" s="15">
        <f>'CO2'!BA42+25*'CH4'!BA42/1000+298*N2O!BA42/1000+'HFCs - AR4'!BA42+'PFCs - AR4'!BA42+'SF6 - AR4'!BA42</f>
        <v>2624.6350523288056</v>
      </c>
      <c r="BB42" s="153"/>
    </row>
    <row r="43" spans="1:54" s="13" customFormat="1" x14ac:dyDescent="0.2">
      <c r="A43" s="157" t="s">
        <v>145</v>
      </c>
      <c r="B43" s="157" t="s">
        <v>149</v>
      </c>
      <c r="C43" s="15">
        <f>'CO2'!C43+25*'CH4'!C43/1000+298*N2O!C43/1000+'HFCs - AR4'!C43+'PFCs - AR4'!C43+'SF6 - AR4'!C43</f>
        <v>1256.8683094066923</v>
      </c>
      <c r="D43" s="146">
        <f>'CO2'!D43+25*'CH4'!D43/1000+298*N2O!D43/1000+'HFCs - AR4'!D43+'PFCs - AR4'!D43+'SF6 - AR4'!D43</f>
        <v>1270.687957373555</v>
      </c>
      <c r="E43" s="146">
        <f>'CO2'!E43+25*'CH4'!E43/1000+298*N2O!E43/1000+'HFCs - AR4'!E43+'PFCs - AR4'!E43+'SF6 - AR4'!E43</f>
        <v>1282.0117795498325</v>
      </c>
      <c r="F43" s="146">
        <f>'CO2'!F43+25*'CH4'!F43/1000+298*N2O!F43/1000+'HFCs - AR4'!F43+'PFCs - AR4'!F43+'SF6 - AR4'!F43</f>
        <v>1277.3260417470651</v>
      </c>
      <c r="G43" s="146">
        <f>'CO2'!G43+25*'CH4'!G43/1000+298*N2O!G43/1000+'HFCs - AR4'!G43+'PFCs - AR4'!G43+'SF6 - AR4'!G43</f>
        <v>1213.4746781930326</v>
      </c>
      <c r="H43" s="146">
        <f>'CO2'!H43+25*'CH4'!H43/1000+298*N2O!H43/1000+'HFCs - AR4'!H43+'PFCs - AR4'!H43+'SF6 - AR4'!H43</f>
        <v>1212.0575412836001</v>
      </c>
      <c r="I43" s="146">
        <f>'CO2'!I43+25*'CH4'!I43/1000+298*N2O!I43/1000+'HFCs - AR4'!I43+'PFCs - AR4'!I43+'SF6 - AR4'!I43</f>
        <v>1207.1539480545075</v>
      </c>
      <c r="J43" s="146">
        <f>'CO2'!J43+25*'CH4'!J43/1000+298*N2O!J43/1000+'HFCs - AR4'!J43+'PFCs - AR4'!J43+'SF6 - AR4'!J43</f>
        <v>1177.7915924721849</v>
      </c>
      <c r="K43" s="146">
        <f>'CO2'!K43+25*'CH4'!K43/1000+298*N2O!K43/1000+'HFCs - AR4'!K43+'PFCs - AR4'!K43+'SF6 - AR4'!K43</f>
        <v>1146.9097804894973</v>
      </c>
      <c r="L43" s="146">
        <f>'CO2'!L43+25*'CH4'!L43/1000+298*N2O!L43/1000+'HFCs - AR4'!L43+'PFCs - AR4'!L43+'SF6 - AR4'!L43</f>
        <v>1113.6367868636573</v>
      </c>
      <c r="M43" s="146">
        <f>'CO2'!M43+25*'CH4'!M43/1000+298*N2O!M43/1000+'HFCs - AR4'!M43+'PFCs - AR4'!M43+'SF6 - AR4'!M43</f>
        <v>1102.0678193797576</v>
      </c>
      <c r="N43" s="146">
        <f>'CO2'!N43+25*'CH4'!N43/1000+298*N2O!N43/1000+'HFCs - AR4'!N43+'PFCs - AR4'!N43+'SF6 - AR4'!N43</f>
        <v>1142.47465195362</v>
      </c>
      <c r="O43" s="146">
        <f>'CO2'!O43+25*'CH4'!O43/1000+298*N2O!O43/1000+'HFCs - AR4'!O43+'PFCs - AR4'!O43+'SF6 - AR4'!O43</f>
        <v>1088.75732797207</v>
      </c>
      <c r="P43" s="146">
        <f>'CO2'!P43+25*'CH4'!P43/1000+298*N2O!P43/1000+'HFCs - AR4'!P43+'PFCs - AR4'!P43+'SF6 - AR4'!P43</f>
        <v>1042.2826729712374</v>
      </c>
      <c r="Q43" s="146">
        <f>'CO2'!Q43+25*'CH4'!Q43/1000+298*N2O!Q43/1000+'HFCs - AR4'!Q43+'PFCs - AR4'!Q43+'SF6 - AR4'!Q43</f>
        <v>996.94370001654511</v>
      </c>
      <c r="R43" s="146">
        <f>'CO2'!R43+25*'CH4'!R43/1000+298*N2O!R43/1000+'HFCs - AR4'!R43+'PFCs - AR4'!R43+'SF6 - AR4'!R43</f>
        <v>959.3414357621524</v>
      </c>
      <c r="S43" s="146">
        <f>'CO2'!S43+25*'CH4'!S43/1000+298*N2O!S43/1000+'HFCs - AR4'!S43+'PFCs - AR4'!S43+'SF6 - AR4'!S43</f>
        <v>987.91998835694005</v>
      </c>
      <c r="T43" s="146">
        <f>'CO2'!T43+25*'CH4'!T43/1000+298*N2O!T43/1000+'HFCs - AR4'!T43+'PFCs - AR4'!T43+'SF6 - AR4'!T43</f>
        <v>1057.7968172646524</v>
      </c>
      <c r="U43" s="146">
        <f>'CO2'!U43+25*'CH4'!U43/1000+298*N2O!U43/1000+'HFCs - AR4'!U43+'PFCs - AR4'!U43+'SF6 - AR4'!U43</f>
        <v>1064.7676927703901</v>
      </c>
      <c r="V43" s="146">
        <f>'CO2'!V43+25*'CH4'!V43/1000+298*N2O!V43/1000+'HFCs - AR4'!V43+'PFCs - AR4'!V43+'SF6 - AR4'!V43</f>
        <v>1014.5631042340501</v>
      </c>
      <c r="W43" s="146">
        <f>'CO2'!W43+25*'CH4'!W43/1000+298*N2O!W43/1000+'HFCs - AR4'!W43+'PFCs - AR4'!W43+'SF6 - AR4'!W43</f>
        <v>1032.4185447440825</v>
      </c>
      <c r="X43" s="146">
        <f>'CO2'!X43+25*'CH4'!X43/1000+298*N2O!X43/1000+'HFCs - AR4'!X43+'PFCs - AR4'!X43+'SF6 - AR4'!X43</f>
        <v>1037.4995370553875</v>
      </c>
      <c r="Y43" s="146">
        <f>'CO2'!Y43+25*'CH4'!Y43/1000+298*N2O!Y43/1000+'HFCs - AR4'!Y43+'PFCs - AR4'!Y43+'SF6 - AR4'!Y43</f>
        <v>1049.0814062197851</v>
      </c>
      <c r="Z43" s="146">
        <f>'CO2'!Z43+25*'CH4'!Z43/1000+298*N2O!Z43/1000+'HFCs - AR4'!Z43+'PFCs - AR4'!Z43+'SF6 - AR4'!Z43</f>
        <v>1077.9496840312975</v>
      </c>
      <c r="AA43" s="146">
        <f>'CO2'!AA43+25*'CH4'!AA43/1000+298*N2O!AA43/1000+'HFCs - AR4'!AA43+'PFCs - AR4'!AA43+'SF6 - AR4'!AA43</f>
        <v>1060.563095318005</v>
      </c>
      <c r="AB43" s="146">
        <f>'CO2'!AB43+25*'CH4'!AB43/1000+298*N2O!AB43/1000+'HFCs - AR4'!AB43+'PFCs - AR4'!AB43+'SF6 - AR4'!AB43</f>
        <v>1030.2937932697275</v>
      </c>
      <c r="AC43" s="146">
        <f>'CO2'!AC43+25*'CH4'!AC43/1000+298*N2O!AC43/1000+'HFCs - AR4'!AC43+'PFCs - AR4'!AC43+'SF6 - AR4'!AC43</f>
        <v>1017.8981892193051</v>
      </c>
      <c r="AD43" s="146">
        <f>'CO2'!AD43+25*'CH4'!AD43/1000+298*N2O!AD43/1000+'HFCs - AR4'!AD43+'PFCs - AR4'!AD43+'SF6 - AR4'!AD43</f>
        <v>992.49477993181756</v>
      </c>
      <c r="AE43" s="146">
        <f>'CO2'!AE43+25*'CH4'!AE43/1000+298*N2O!AE43/1000+'HFCs - AR4'!AE43+'PFCs - AR4'!AE43+'SF6 - AR4'!AE43</f>
        <v>976.4625301921775</v>
      </c>
      <c r="AF43" s="146">
        <f>'CO2'!AF43+25*'CH4'!AF43/1000+298*N2O!AF43/1000+'HFCs - AR4'!AF43+'PFCs - AR4'!AF43+'SF6 - AR4'!AF43</f>
        <v>950.16678018049254</v>
      </c>
      <c r="AG43" s="146">
        <f>'CO2'!AG43+25*'CH4'!AG43/1000+298*N2O!AG43/1000+'HFCs - AR4'!AG43+'PFCs - AR4'!AG43+'SF6 - AR4'!AG43</f>
        <v>969.28263093958924</v>
      </c>
      <c r="AH43" s="146">
        <f>'CO2'!AH43+25*'CH4'!AH43/1000+298*N2O!AH43/1000+'HFCs - AR4'!AH43+'PFCs - AR4'!AH43+'SF6 - AR4'!AH43</f>
        <v>973.26772178935641</v>
      </c>
      <c r="AI43" s="146">
        <f>'CO2'!AI43+25*'CH4'!AI43/1000+298*N2O!AI43/1000+'HFCs - AR4'!AI43+'PFCs - AR4'!AI43+'SF6 - AR4'!AI43</f>
        <v>976.8453946984049</v>
      </c>
      <c r="AJ43" s="146">
        <f>'CO2'!AJ43+25*'CH4'!AJ43/1000+298*N2O!AJ43/1000+'HFCs - AR4'!AJ43+'PFCs - AR4'!AJ43+'SF6 - AR4'!AJ43</f>
        <v>980.57584105515798</v>
      </c>
      <c r="AK43" s="146">
        <f>'CO2'!AK43+25*'CH4'!AK43/1000+298*N2O!AK43/1000+'HFCs - AR4'!AK43+'PFCs - AR4'!AK43+'SF6 - AR4'!AK43</f>
        <v>984.51000785749568</v>
      </c>
      <c r="AL43" s="146">
        <f>'CO2'!AL43+25*'CH4'!AL43/1000+298*N2O!AL43/1000+'HFCs - AR4'!AL43+'PFCs - AR4'!AL43+'SF6 - AR4'!AL43</f>
        <v>988.39324410549864</v>
      </c>
      <c r="AM43" s="146">
        <f>'CO2'!AM43+25*'CH4'!AM43/1000+298*N2O!AM43/1000+'HFCs - AR4'!AM43+'PFCs - AR4'!AM43+'SF6 - AR4'!AM43</f>
        <v>992.17462494349718</v>
      </c>
      <c r="AN43" s="146">
        <f>'CO2'!AN43+25*'CH4'!AN43/1000+298*N2O!AN43/1000+'HFCs - AR4'!AN43+'PFCs - AR4'!AN43+'SF6 - AR4'!AN43</f>
        <v>995.66740422035241</v>
      </c>
      <c r="AO43" s="146">
        <f>'CO2'!AO43+25*'CH4'!AO43/1000+298*N2O!AO43/1000+'HFCs - AR4'!AO43+'PFCs - AR4'!AO43+'SF6 - AR4'!AO43</f>
        <v>999.12623264896422</v>
      </c>
      <c r="AP43" s="146">
        <f>'CO2'!AP43+25*'CH4'!AP43/1000+298*N2O!AP43/1000+'HFCs - AR4'!AP43+'PFCs - AR4'!AP43+'SF6 - AR4'!AP43</f>
        <v>1002.5680956206895</v>
      </c>
      <c r="AQ43" s="146">
        <f>'CO2'!AQ43+25*'CH4'!AQ43/1000+298*N2O!AQ43/1000+'HFCs - AR4'!AQ43+'PFCs - AR4'!AQ43+'SF6 - AR4'!AQ43</f>
        <v>1005.9929827173355</v>
      </c>
      <c r="AR43" s="146">
        <f>'CO2'!AR43+25*'CH4'!AR43/1000+298*N2O!AR43/1000+'HFCs - AR4'!AR43+'PFCs - AR4'!AR43+'SF6 - AR4'!AR43</f>
        <v>1005.9929827173355</v>
      </c>
      <c r="AS43" s="146">
        <f>'CO2'!AS43+25*'CH4'!AS43/1000+298*N2O!AS43/1000+'HFCs - AR4'!AS43+'PFCs - AR4'!AS43+'SF6 - AR4'!AS43</f>
        <v>1005.9929827173355</v>
      </c>
      <c r="AT43" s="146">
        <f>'CO2'!AT43+25*'CH4'!AT43/1000+298*N2O!AT43/1000+'HFCs - AR4'!AT43+'PFCs - AR4'!AT43+'SF6 - AR4'!AT43</f>
        <v>1005.9929827173355</v>
      </c>
      <c r="AU43" s="146">
        <f>'CO2'!AU43+25*'CH4'!AU43/1000+298*N2O!AU43/1000+'HFCs - AR4'!AU43+'PFCs - AR4'!AU43+'SF6 - AR4'!AU43</f>
        <v>1005.9929827173355</v>
      </c>
      <c r="AV43" s="146">
        <f>'CO2'!AV43+25*'CH4'!AV43/1000+298*N2O!AV43/1000+'HFCs - AR4'!AV43+'PFCs - AR4'!AV43+'SF6 - AR4'!AV43</f>
        <v>1005.9929827173355</v>
      </c>
      <c r="AW43" s="146">
        <f>'CO2'!AW43+25*'CH4'!AW43/1000+298*N2O!AW43/1000+'HFCs - AR4'!AW43+'PFCs - AR4'!AW43+'SF6 - AR4'!AW43</f>
        <v>1005.9929827173355</v>
      </c>
      <c r="AX43" s="146">
        <f>'CO2'!AX43+25*'CH4'!AX43/1000+298*N2O!AX43/1000+'HFCs - AR4'!AX43+'PFCs - AR4'!AX43+'SF6 - AR4'!AX43</f>
        <v>1005.9929827173355</v>
      </c>
      <c r="AY43" s="146">
        <f>'CO2'!AY43+25*'CH4'!AY43/1000+298*N2O!AY43/1000+'HFCs - AR4'!AY43+'PFCs - AR4'!AY43+'SF6 - AR4'!AY43</f>
        <v>1005.9929827173355</v>
      </c>
      <c r="AZ43" s="146">
        <f>'CO2'!AZ43+25*'CH4'!AZ43/1000+298*N2O!AZ43/1000+'HFCs - AR4'!AZ43+'PFCs - AR4'!AZ43+'SF6 - AR4'!AZ43</f>
        <v>1005.9929827173355</v>
      </c>
      <c r="BA43" s="146">
        <f>'CO2'!BA43+25*'CH4'!BA43/1000+298*N2O!BA43/1000+'HFCs - AR4'!BA43+'PFCs - AR4'!BA43+'SF6 - AR4'!BA43</f>
        <v>1005.9929827173355</v>
      </c>
      <c r="BB43" s="153"/>
    </row>
    <row r="44" spans="1:54" s="13" customFormat="1" x14ac:dyDescent="0.2">
      <c r="A44" s="108" t="s">
        <v>146</v>
      </c>
      <c r="B44" s="157" t="s">
        <v>147</v>
      </c>
      <c r="C44" s="15">
        <f>'CO2'!C44+25*'CH4'!C44/1000+298*N2O!C44/1000+'HFCs - AR4'!C44+'PFCs - AR4'!C44+'SF6 - AR4'!C44</f>
        <v>258.74964799752746</v>
      </c>
      <c r="D44" s="146">
        <f>'CO2'!D44+25*'CH4'!D44/1000+298*N2O!D44/1000+'HFCs - AR4'!D44+'PFCs - AR4'!D44+'SF6 - AR4'!D44</f>
        <v>269.15744619335504</v>
      </c>
      <c r="E44" s="146">
        <f>'CO2'!E44+25*'CH4'!E44/1000+298*N2O!E44/1000+'HFCs - AR4'!E44+'PFCs - AR4'!E44+'SF6 - AR4'!E44</f>
        <v>288.87415325316249</v>
      </c>
      <c r="F44" s="146">
        <f>'CO2'!F44+25*'CH4'!F44/1000+298*N2O!F44/1000+'HFCs - AR4'!F44+'PFCs - AR4'!F44+'SF6 - AR4'!F44</f>
        <v>312.7231722456275</v>
      </c>
      <c r="G44" s="146">
        <f>'CO2'!G44+25*'CH4'!G44/1000+298*N2O!G44/1000+'HFCs - AR4'!G44+'PFCs - AR4'!G44+'SF6 - AR4'!G44</f>
        <v>303.55120169133744</v>
      </c>
      <c r="H44" s="146">
        <f>'CO2'!H44+25*'CH4'!H44/1000+298*N2O!H44/1000+'HFCs - AR4'!H44+'PFCs - AR4'!H44+'SF6 - AR4'!H44</f>
        <v>301.80211481873749</v>
      </c>
      <c r="I44" s="146">
        <f>'CO2'!I44+25*'CH4'!I44/1000+298*N2O!I44/1000+'HFCs - AR4'!I44+'PFCs - AR4'!I44+'SF6 - AR4'!I44</f>
        <v>303.06076563285251</v>
      </c>
      <c r="J44" s="146">
        <f>'CO2'!J44+25*'CH4'!J44/1000+298*N2O!J44/1000+'HFCs - AR4'!J44+'PFCs - AR4'!J44+'SF6 - AR4'!J44</f>
        <v>313.84972034179248</v>
      </c>
      <c r="K44" s="146">
        <f>'CO2'!K44+25*'CH4'!K44/1000+298*N2O!K44/1000+'HFCs - AR4'!K44+'PFCs - AR4'!K44+'SF6 - AR4'!K44</f>
        <v>334.62990084470749</v>
      </c>
      <c r="L44" s="146">
        <f>'CO2'!L44+25*'CH4'!L44/1000+298*N2O!L44/1000+'HFCs - AR4'!L44+'PFCs - AR4'!L44+'SF6 - AR4'!L44</f>
        <v>332.28730640701252</v>
      </c>
      <c r="M44" s="146">
        <f>'CO2'!M44+25*'CH4'!M44/1000+298*N2O!M44/1000+'HFCs - AR4'!M44+'PFCs - AR4'!M44+'SF6 - AR4'!M44</f>
        <v>329.93351141757</v>
      </c>
      <c r="N44" s="146">
        <f>'CO2'!N44+25*'CH4'!N44/1000+298*N2O!N44/1000+'HFCs - AR4'!N44+'PFCs - AR4'!N44+'SF6 - AR4'!N44</f>
        <v>354.38385857507501</v>
      </c>
      <c r="O44" s="146">
        <f>'CO2'!O44+25*'CH4'!O44/1000+298*N2O!O44/1000+'HFCs - AR4'!O44+'PFCs - AR4'!O44+'SF6 - AR4'!O44</f>
        <v>362.76379175209752</v>
      </c>
      <c r="P44" s="146">
        <f>'CO2'!P44+25*'CH4'!P44/1000+298*N2O!P44/1000+'HFCs - AR4'!P44+'PFCs - AR4'!P44+'SF6 - AR4'!P44</f>
        <v>363.63085127610753</v>
      </c>
      <c r="Q44" s="146">
        <f>'CO2'!Q44+25*'CH4'!Q44/1000+298*N2O!Q44/1000+'HFCs - AR4'!Q44+'PFCs - AR4'!Q44+'SF6 - AR4'!Q44</f>
        <v>376.16196653666998</v>
      </c>
      <c r="R44" s="146">
        <f>'CO2'!R44+25*'CH4'!R44/1000+298*N2O!R44/1000+'HFCs - AR4'!R44+'PFCs - AR4'!R44+'SF6 - AR4'!R44</f>
        <v>364.53425820950253</v>
      </c>
      <c r="S44" s="146">
        <f>'CO2'!S44+25*'CH4'!S44/1000+298*N2O!S44/1000+'HFCs - AR4'!S44+'PFCs - AR4'!S44+'SF6 - AR4'!S44</f>
        <v>366.53832247179753</v>
      </c>
      <c r="T44" s="146">
        <f>'CO2'!T44+25*'CH4'!T44/1000+298*N2O!T44/1000+'HFCs - AR4'!T44+'PFCs - AR4'!T44+'SF6 - AR4'!T44</f>
        <v>377.61393788522497</v>
      </c>
      <c r="U44" s="146">
        <f>'CO2'!U44+25*'CH4'!U44/1000+298*N2O!U44/1000+'HFCs - AR4'!U44+'PFCs - AR4'!U44+'SF6 - AR4'!U44</f>
        <v>356.67854044077501</v>
      </c>
      <c r="V44" s="146">
        <f>'CO2'!V44+25*'CH4'!V44/1000+298*N2O!V44/1000+'HFCs - AR4'!V44+'PFCs - AR4'!V44+'SF6 - AR4'!V44</f>
        <v>346.81304556876995</v>
      </c>
      <c r="W44" s="146">
        <f>'CO2'!W44+25*'CH4'!W44/1000+298*N2O!W44/1000+'HFCs - AR4'!W44+'PFCs - AR4'!W44+'SF6 - AR4'!W44</f>
        <v>355.38278440765998</v>
      </c>
      <c r="X44" s="146">
        <f>'CO2'!X44+25*'CH4'!X44/1000+298*N2O!X44/1000+'HFCs - AR4'!X44+'PFCs - AR4'!X44+'SF6 - AR4'!X44</f>
        <v>357.80940888902751</v>
      </c>
      <c r="Y44" s="146">
        <f>'CO2'!Y44+25*'CH4'!Y44/1000+298*N2O!Y44/1000+'HFCs - AR4'!Y44+'PFCs - AR4'!Y44+'SF6 - AR4'!Y44</f>
        <v>339.05705873795</v>
      </c>
      <c r="Z44" s="146">
        <f>'CO2'!Z44+25*'CH4'!Z44/1000+298*N2O!Z44/1000+'HFCs - AR4'!Z44+'PFCs - AR4'!Z44+'SF6 - AR4'!Z44</f>
        <v>337.9094983408275</v>
      </c>
      <c r="AA44" s="146">
        <f>'CO2'!AA44+25*'CH4'!AA44/1000+298*N2O!AA44/1000+'HFCs - AR4'!AA44+'PFCs - AR4'!AA44+'SF6 - AR4'!AA44</f>
        <v>345.1767570699725</v>
      </c>
      <c r="AB44" s="146">
        <f>'CO2'!AB44+25*'CH4'!AB44/1000+298*N2O!AB44/1000+'HFCs - AR4'!AB44+'PFCs - AR4'!AB44+'SF6 - AR4'!AB44</f>
        <v>345.10338075944753</v>
      </c>
      <c r="AC44" s="146">
        <f>'CO2'!AC44+25*'CH4'!AC44/1000+298*N2O!AC44/1000+'HFCs - AR4'!AC44+'PFCs - AR4'!AC44+'SF6 - AR4'!AC44</f>
        <v>338.87431229649502</v>
      </c>
      <c r="AD44" s="146">
        <f>'CO2'!AD44+25*'CH4'!AD44/1000+298*N2O!AD44/1000+'HFCs - AR4'!AD44+'PFCs - AR4'!AD44+'SF6 - AR4'!AD44</f>
        <v>335.61234491172996</v>
      </c>
      <c r="AE44" s="146">
        <f>'CO2'!AE44+25*'CH4'!AE44/1000+298*N2O!AE44/1000+'HFCs - AR4'!AE44+'PFCs - AR4'!AE44+'SF6 - AR4'!AE44</f>
        <v>343.72833357306752</v>
      </c>
      <c r="AF44" s="146">
        <f>'CO2'!AF44+25*'CH4'!AF44/1000+298*N2O!AF44/1000+'HFCs - AR4'!AF44+'PFCs - AR4'!AF44+'SF6 - AR4'!AF44</f>
        <v>328.25395907875497</v>
      </c>
      <c r="AG44" s="146">
        <f>'CO2'!AG44+25*'CH4'!AG44/1000+298*N2O!AG44/1000+'HFCs - AR4'!AG44+'PFCs - AR4'!AG44+'SF6 - AR4'!AG44</f>
        <v>333.01101589945961</v>
      </c>
      <c r="AH44" s="146">
        <f>'CO2'!AH44+25*'CH4'!AH44/1000+298*N2O!AH44/1000+'HFCs - AR4'!AH44+'PFCs - AR4'!AH44+'SF6 - AR4'!AH44</f>
        <v>331.24179474879793</v>
      </c>
      <c r="AI44" s="146">
        <f>'CO2'!AI44+25*'CH4'!AI44/1000+298*N2O!AI44/1000+'HFCs - AR4'!AI44+'PFCs - AR4'!AI44+'SF6 - AR4'!AI44</f>
        <v>330.59961051128096</v>
      </c>
      <c r="AJ44" s="146">
        <f>'CO2'!AJ44+25*'CH4'!AJ44/1000+298*N2O!AJ44/1000+'HFCs - AR4'!AJ44+'PFCs - AR4'!AJ44+'SF6 - AR4'!AJ44</f>
        <v>329.49178552801385</v>
      </c>
      <c r="AK44" s="146">
        <f>'CO2'!AK44+25*'CH4'!AK44/1000+298*N2O!AK44/1000+'HFCs - AR4'!AK44+'PFCs - AR4'!AK44+'SF6 - AR4'!AK44</f>
        <v>327.63400991069773</v>
      </c>
      <c r="AL44" s="146">
        <f>'CO2'!AL44+25*'CH4'!AL44/1000+298*N2O!AL44/1000+'HFCs - AR4'!AL44+'PFCs - AR4'!AL44+'SF6 - AR4'!AL44</f>
        <v>325.94964869880192</v>
      </c>
      <c r="AM44" s="146">
        <f>'CO2'!AM44+25*'CH4'!AM44/1000+298*N2O!AM44/1000+'HFCs - AR4'!AM44+'PFCs - AR4'!AM44+'SF6 - AR4'!AM44</f>
        <v>324.15470656357502</v>
      </c>
      <c r="AN44" s="146">
        <f>'CO2'!AN44+25*'CH4'!AN44/1000+298*N2O!AN44/1000+'HFCs - AR4'!AN44+'PFCs - AR4'!AN44+'SF6 - AR4'!AN44</f>
        <v>323.02439718557997</v>
      </c>
      <c r="AO44" s="146">
        <f>'CO2'!AO44+25*'CH4'!AO44/1000+298*N2O!AO44/1000+'HFCs - AR4'!AO44+'PFCs - AR4'!AO44+'SF6 - AR4'!AO44</f>
        <v>320.94909750439962</v>
      </c>
      <c r="AP44" s="146">
        <f>'CO2'!AP44+25*'CH4'!AP44/1000+298*N2O!AP44/1000+'HFCs - AR4'!AP44+'PFCs - AR4'!AP44+'SF6 - AR4'!AP44</f>
        <v>318.64996343893051</v>
      </c>
      <c r="AQ44" s="146">
        <f>'CO2'!AQ44+25*'CH4'!AQ44/1000+298*N2O!AQ44/1000+'HFCs - AR4'!AQ44+'PFCs - AR4'!AQ44+'SF6 - AR4'!AQ44</f>
        <v>316.26417477626296</v>
      </c>
      <c r="AR44" s="146">
        <f>'CO2'!AR44+25*'CH4'!AR44/1000+298*N2O!AR44/1000+'HFCs - AR4'!AR44+'PFCs - AR4'!AR44+'SF6 - AR4'!AR44</f>
        <v>316.26417476562563</v>
      </c>
      <c r="AS44" s="146">
        <f>'CO2'!AS44+25*'CH4'!AS44/1000+298*N2O!AS44/1000+'HFCs - AR4'!AS44+'PFCs - AR4'!AS44+'SF6 - AR4'!AS44</f>
        <v>316.26417476359046</v>
      </c>
      <c r="AT44" s="146">
        <f>'CO2'!AT44+25*'CH4'!AT44/1000+298*N2O!AT44/1000+'HFCs - AR4'!AT44+'PFCs - AR4'!AT44+'SF6 - AR4'!AT44</f>
        <v>316.26417477626296</v>
      </c>
      <c r="AU44" s="146">
        <f>'CO2'!AU44+25*'CH4'!AU44/1000+298*N2O!AU44/1000+'HFCs - AR4'!AU44+'PFCs - AR4'!AU44+'SF6 - AR4'!AU44</f>
        <v>316.26417476562563</v>
      </c>
      <c r="AV44" s="146">
        <f>'CO2'!AV44+25*'CH4'!AV44/1000+298*N2O!AV44/1000+'HFCs - AR4'!AV44+'PFCs - AR4'!AV44+'SF6 - AR4'!AV44</f>
        <v>316.26417477626296</v>
      </c>
      <c r="AW44" s="146">
        <f>'CO2'!AW44+25*'CH4'!AW44/1000+298*N2O!AW44/1000+'HFCs - AR4'!AW44+'PFCs - AR4'!AW44+'SF6 - AR4'!AW44</f>
        <v>316.26417477626296</v>
      </c>
      <c r="AX44" s="146">
        <f>'CO2'!AX44+25*'CH4'!AX44/1000+298*N2O!AX44/1000+'HFCs - AR4'!AX44+'PFCs - AR4'!AX44+'SF6 - AR4'!AX44</f>
        <v>316.26417477626296</v>
      </c>
      <c r="AY44" s="146">
        <f>'CO2'!AY44+25*'CH4'!AY44/1000+298*N2O!AY44/1000+'HFCs - AR4'!AY44+'PFCs - AR4'!AY44+'SF6 - AR4'!AY44</f>
        <v>316.26417477626296</v>
      </c>
      <c r="AZ44" s="146">
        <f>'CO2'!AZ44+25*'CH4'!AZ44/1000+298*N2O!AZ44/1000+'HFCs - AR4'!AZ44+'PFCs - AR4'!AZ44+'SF6 - AR4'!AZ44</f>
        <v>316.26417477626296</v>
      </c>
      <c r="BA44" s="146">
        <f>'CO2'!BA44+25*'CH4'!BA44/1000+298*N2O!BA44/1000+'HFCs - AR4'!BA44+'PFCs - AR4'!BA44+'SF6 - AR4'!BA44</f>
        <v>316.26417477626296</v>
      </c>
      <c r="BB44" s="153"/>
    </row>
    <row r="45" spans="1:54" s="13" customFormat="1" x14ac:dyDescent="0.2">
      <c r="A45" s="108" t="s">
        <v>42</v>
      </c>
      <c r="B45" s="157" t="s">
        <v>150</v>
      </c>
      <c r="C45" s="15">
        <f>'CO2'!C45+25*'CH4'!C45/1000+298*N2O!C45/1000+'HFCs - AR4'!C45+'PFCs - AR4'!C45+'SF6 - AR4'!C45</f>
        <v>118.96115077033298</v>
      </c>
      <c r="D45" s="15">
        <f>'CO2'!D45+25*'CH4'!D45/1000+298*N2O!D45/1000+'HFCs - AR4'!D45+'PFCs - AR4'!D45+'SF6 - AR4'!D45</f>
        <v>125.71257877561716</v>
      </c>
      <c r="E45" s="15">
        <f>'CO2'!E45+25*'CH4'!E45/1000+298*N2O!E45/1000+'HFCs - AR4'!E45+'PFCs - AR4'!E45+'SF6 - AR4'!E45</f>
        <v>124.90716328625385</v>
      </c>
      <c r="F45" s="15">
        <f>'CO2'!F45+25*'CH4'!F45/1000+298*N2O!F45/1000+'HFCs - AR4'!F45+'PFCs - AR4'!F45+'SF6 - AR4'!F45</f>
        <v>119.7981692426564</v>
      </c>
      <c r="G45" s="15">
        <f>'CO2'!G45+25*'CH4'!G45/1000+298*N2O!G45/1000+'HFCs - AR4'!G45+'PFCs - AR4'!G45+'SF6 - AR4'!G45</f>
        <v>117.48501534510729</v>
      </c>
      <c r="H45" s="15">
        <f>'CO2'!H45+25*'CH4'!H45/1000+298*N2O!H45/1000+'HFCs - AR4'!H45+'PFCs - AR4'!H45+'SF6 - AR4'!H45</f>
        <v>118.36360643153704</v>
      </c>
      <c r="I45" s="15">
        <f>'CO2'!I45+25*'CH4'!I45/1000+298*N2O!I45/1000+'HFCs - AR4'!I45+'PFCs - AR4'!I45+'SF6 - AR4'!I45</f>
        <v>124.8283048542016</v>
      </c>
      <c r="J45" s="15">
        <f>'CO2'!J45+25*'CH4'!J45/1000+298*N2O!J45/1000+'HFCs - AR4'!J45+'PFCs - AR4'!J45+'SF6 - AR4'!J45</f>
        <v>126.23029795998256</v>
      </c>
      <c r="K45" s="15">
        <f>'CO2'!K45+25*'CH4'!K45/1000+298*N2O!K45/1000+'HFCs - AR4'!K45+'PFCs - AR4'!K45+'SF6 - AR4'!K45</f>
        <v>129.28197406256112</v>
      </c>
      <c r="L45" s="15">
        <f>'CO2'!L45+25*'CH4'!L45/1000+298*N2O!L45/1000+'HFCs - AR4'!L45+'PFCs - AR4'!L45+'SF6 - AR4'!L45</f>
        <v>132.28112876865885</v>
      </c>
      <c r="M45" s="15">
        <f>'CO2'!M45+25*'CH4'!M45/1000+298*N2O!M45/1000+'HFCs - AR4'!M45+'PFCs - AR4'!M45+'SF6 - AR4'!M45</f>
        <v>135.69207159386468</v>
      </c>
      <c r="N45" s="15">
        <f>'CO2'!N45+25*'CH4'!N45/1000+298*N2O!N45/1000+'HFCs - AR4'!N45+'PFCs - AR4'!N45+'SF6 - AR4'!N45</f>
        <v>141.81113775386632</v>
      </c>
      <c r="O45" s="15">
        <f>'CO2'!O45+25*'CH4'!O45/1000+298*N2O!O45/1000+'HFCs - AR4'!O45+'PFCs - AR4'!O45+'SF6 - AR4'!O45</f>
        <v>143.73601817506514</v>
      </c>
      <c r="P45" s="15">
        <f>'CO2'!P45+25*'CH4'!P45/1000+298*N2O!P45/1000+'HFCs - AR4'!P45+'PFCs - AR4'!P45+'SF6 - AR4'!P45</f>
        <v>148.3746169995631</v>
      </c>
      <c r="Q45" s="15">
        <f>'CO2'!Q45+25*'CH4'!Q45/1000+298*N2O!Q45/1000+'HFCs - AR4'!Q45+'PFCs - AR4'!Q45+'SF6 - AR4'!Q45</f>
        <v>152.6668554953078</v>
      </c>
      <c r="R45" s="15">
        <f>'CO2'!R45+25*'CH4'!R45/1000+298*N2O!R45/1000+'HFCs - AR4'!R45+'PFCs - AR4'!R45+'SF6 - AR4'!R45</f>
        <v>156.56079872766753</v>
      </c>
      <c r="S45" s="15">
        <f>'CO2'!S45+25*'CH4'!S45/1000+298*N2O!S45/1000+'HFCs - AR4'!S45+'PFCs - AR4'!S45+'SF6 - AR4'!S45</f>
        <v>159.8974589168896</v>
      </c>
      <c r="T45" s="15">
        <f>'CO2'!T45+25*'CH4'!T45/1000+298*N2O!T45/1000+'HFCs - AR4'!T45+'PFCs - AR4'!T45+'SF6 - AR4'!T45</f>
        <v>161.10210883086251</v>
      </c>
      <c r="U45" s="15">
        <f>'CO2'!U45+25*'CH4'!U45/1000+298*N2O!U45/1000+'HFCs - AR4'!U45+'PFCs - AR4'!U45+'SF6 - AR4'!U45</f>
        <v>161.77939111733218</v>
      </c>
      <c r="V45" s="15">
        <f>'CO2'!V45+25*'CH4'!V45/1000+298*N2O!V45/1000+'HFCs - AR4'!V45+'PFCs - AR4'!V45+'SF6 - AR4'!V45</f>
        <v>154.46281605100114</v>
      </c>
      <c r="W45" s="15">
        <f>'CO2'!W45+25*'CH4'!W45/1000+298*N2O!W45/1000+'HFCs - AR4'!W45+'PFCs - AR4'!W45+'SF6 - AR4'!W45</f>
        <v>145.94264796265622</v>
      </c>
      <c r="X45" s="15">
        <f>'CO2'!X45+25*'CH4'!X45/1000+298*N2O!X45/1000+'HFCs - AR4'!X45+'PFCs - AR4'!X45+'SF6 - AR4'!X45</f>
        <v>131.79829530844566</v>
      </c>
      <c r="Y45" s="15">
        <f>'CO2'!Y45+25*'CH4'!Y45/1000+298*N2O!Y45/1000+'HFCs - AR4'!Y45+'PFCs - AR4'!Y45+'SF6 - AR4'!Y45</f>
        <v>130.20646167377663</v>
      </c>
      <c r="Z45" s="15">
        <f>'CO2'!Z45+25*'CH4'!Z45/1000+298*N2O!Z45/1000+'HFCs - AR4'!Z45+'PFCs - AR4'!Z45+'SF6 - AR4'!Z45</f>
        <v>126.8092858947047</v>
      </c>
      <c r="AA45" s="15">
        <f>'CO2'!AA45+25*'CH4'!AA45/1000+298*N2O!AA45/1000+'HFCs - AR4'!AA45+'PFCs - AR4'!AA45+'SF6 - AR4'!AA45</f>
        <v>126.07251668145</v>
      </c>
      <c r="AB45" s="15">
        <f>'CO2'!AB45+25*'CH4'!AB45/1000+298*N2O!AB45/1000+'HFCs - AR4'!AB45+'PFCs - AR4'!AB45+'SF6 - AR4'!AB45</f>
        <v>127.12016602738622</v>
      </c>
      <c r="AC45" s="15">
        <f>'CO2'!AC45+25*'CH4'!AC45/1000+298*N2O!AC45/1000+'HFCs - AR4'!AC45+'PFCs - AR4'!AC45+'SF6 - AR4'!AC45</f>
        <v>130.74212906369203</v>
      </c>
      <c r="AD45" s="15">
        <f>'CO2'!AD45+25*'CH4'!AD45/1000+298*N2O!AD45/1000+'HFCs - AR4'!AD45+'PFCs - AR4'!AD45+'SF6 - AR4'!AD45</f>
        <v>134.22023885489961</v>
      </c>
      <c r="AE45" s="15">
        <f>'CO2'!AE45+25*'CH4'!AE45/1000+298*N2O!AE45/1000+'HFCs - AR4'!AE45+'PFCs - AR4'!AE45+'SF6 - AR4'!AE45</f>
        <v>136.99773825092487</v>
      </c>
      <c r="AF45" s="15">
        <f>'CO2'!AF45+25*'CH4'!AF45/1000+298*N2O!AF45/1000+'HFCs - AR4'!AF45+'PFCs - AR4'!AF45+'SF6 - AR4'!AF45</f>
        <v>140.04444148717928</v>
      </c>
      <c r="AG45" s="15">
        <f>'CO2'!AG45+25*'CH4'!AG45/1000+298*N2O!AG45/1000+'HFCs - AR4'!AG45+'PFCs - AR4'!AG45+'SF6 - AR4'!AG45</f>
        <v>139.71900576385383</v>
      </c>
      <c r="AH45" s="15">
        <f>'CO2'!AH45+25*'CH4'!AH45/1000+298*N2O!AH45/1000+'HFCs - AR4'!AH45+'PFCs - AR4'!AH45+'SF6 - AR4'!AH45</f>
        <v>139.70641142630384</v>
      </c>
      <c r="AI45" s="15">
        <f>'CO2'!AI45+25*'CH4'!AI45/1000+298*N2O!AI45/1000+'HFCs - AR4'!AI45+'PFCs - AR4'!AI45+'SF6 - AR4'!AI45</f>
        <v>139.69795994350383</v>
      </c>
      <c r="AJ45" s="15">
        <f>'CO2'!AJ45+25*'CH4'!AJ45/1000+298*N2O!AJ45/1000+'HFCs - AR4'!AJ45+'PFCs - AR4'!AJ45+'SF6 - AR4'!AJ45</f>
        <v>139.68757418277883</v>
      </c>
      <c r="AK45" s="15">
        <f>'CO2'!AK45+25*'CH4'!AK45/1000+298*N2O!AK45/1000+'HFCs - AR4'!AK45+'PFCs - AR4'!AK45+'SF6 - AR4'!AK45</f>
        <v>139.67752590437883</v>
      </c>
      <c r="AL45" s="15">
        <f>'CO2'!AL45+25*'CH4'!AL45/1000+298*N2O!AL45/1000+'HFCs - AR4'!AL45+'PFCs - AR4'!AL45+'SF6 - AR4'!AL45</f>
        <v>139.66674340397881</v>
      </c>
      <c r="AM45" s="15">
        <f>'CO2'!AM45+25*'CH4'!AM45/1000+298*N2O!AM45/1000+'HFCs - AR4'!AM45+'PFCs - AR4'!AM45+'SF6 - AR4'!AM45</f>
        <v>139.65598139112882</v>
      </c>
      <c r="AN45" s="15">
        <f>'CO2'!AN45+25*'CH4'!AN45/1000+298*N2O!AN45/1000+'HFCs - AR4'!AN45+'PFCs - AR4'!AN45+'SF6 - AR4'!AN45</f>
        <v>139.64843773320385</v>
      </c>
      <c r="AO45" s="15">
        <f>'CO2'!AO45+25*'CH4'!AO45/1000+298*N2O!AO45/1000+'HFCs - AR4'!AO45+'PFCs - AR4'!AO45+'SF6 - AR4'!AO45</f>
        <v>139.6385938142538</v>
      </c>
      <c r="AP45" s="15">
        <f>'CO2'!AP45+25*'CH4'!AP45/1000+298*N2O!AP45/1000+'HFCs - AR4'!AP45+'PFCs - AR4'!AP45+'SF6 - AR4'!AP45</f>
        <v>139.62999696082883</v>
      </c>
      <c r="AQ45" s="15">
        <f>'CO2'!AQ45+25*'CH4'!AQ45/1000+298*N2O!AQ45/1000+'HFCs - AR4'!AQ45+'PFCs - AR4'!AQ45+'SF6 - AR4'!AQ45</f>
        <v>139.62095812812882</v>
      </c>
      <c r="AR45" s="15">
        <f>'CO2'!AR45+25*'CH4'!AR45/1000+298*N2O!AR45/1000+'HFCs - AR4'!AR45+'PFCs - AR4'!AR45+'SF6 - AR4'!AR45</f>
        <v>139.62095812812882</v>
      </c>
      <c r="AS45" s="15">
        <f>'CO2'!AS45+25*'CH4'!AS45/1000+298*N2O!AS45/1000+'HFCs - AR4'!AS45+'PFCs - AR4'!AS45+'SF6 - AR4'!AS45</f>
        <v>139.62095812812882</v>
      </c>
      <c r="AT45" s="15">
        <f>'CO2'!AT45+25*'CH4'!AT45/1000+298*N2O!AT45/1000+'HFCs - AR4'!AT45+'PFCs - AR4'!AT45+'SF6 - AR4'!AT45</f>
        <v>139.62095812812882</v>
      </c>
      <c r="AU45" s="15">
        <f>'CO2'!AU45+25*'CH4'!AU45/1000+298*N2O!AU45/1000+'HFCs - AR4'!AU45+'PFCs - AR4'!AU45+'SF6 - AR4'!AU45</f>
        <v>139.62095812812882</v>
      </c>
      <c r="AV45" s="15">
        <f>'CO2'!AV45+25*'CH4'!AV45/1000+298*N2O!AV45/1000+'HFCs - AR4'!AV45+'PFCs - AR4'!AV45+'SF6 - AR4'!AV45</f>
        <v>139.62095812812882</v>
      </c>
      <c r="AW45" s="15">
        <f>'CO2'!AW45+25*'CH4'!AW45/1000+298*N2O!AW45/1000+'HFCs - AR4'!AW45+'PFCs - AR4'!AW45+'SF6 - AR4'!AW45</f>
        <v>139.62095812812882</v>
      </c>
      <c r="AX45" s="15">
        <f>'CO2'!AX45+25*'CH4'!AX45/1000+298*N2O!AX45/1000+'HFCs - AR4'!AX45+'PFCs - AR4'!AX45+'SF6 - AR4'!AX45</f>
        <v>139.62095812812882</v>
      </c>
      <c r="AY45" s="15">
        <f>'CO2'!AY45+25*'CH4'!AY45/1000+298*N2O!AY45/1000+'HFCs - AR4'!AY45+'PFCs - AR4'!AY45+'SF6 - AR4'!AY45</f>
        <v>139.62095812812882</v>
      </c>
      <c r="AZ45" s="15">
        <f>'CO2'!AZ45+25*'CH4'!AZ45/1000+298*N2O!AZ45/1000+'HFCs - AR4'!AZ45+'PFCs - AR4'!AZ45+'SF6 - AR4'!AZ45</f>
        <v>139.62095812812882</v>
      </c>
      <c r="BA45" s="15">
        <f>'CO2'!BA45+25*'CH4'!BA45/1000+298*N2O!BA45/1000+'HFCs - AR4'!BA45+'PFCs - AR4'!BA45+'SF6 - AR4'!BA45</f>
        <v>139.62095812812882</v>
      </c>
      <c r="BB45" s="153"/>
    </row>
    <row r="46" spans="1:54" s="13" customFormat="1" x14ac:dyDescent="0.2">
      <c r="A46" s="157" t="s">
        <v>151</v>
      </c>
      <c r="B46" s="157" t="s">
        <v>154</v>
      </c>
      <c r="C46" s="15">
        <f>'CO2'!C46+25*'CH4'!C46/1000+298*N2O!C46/1000+'HFCs - AR4'!C46+'PFCs - AR4'!C46+'SF6 - AR4'!C46</f>
        <v>705.63122342446445</v>
      </c>
      <c r="D46" s="15">
        <f>'CO2'!D46+25*'CH4'!D46/1000+298*N2O!D46/1000+'HFCs - AR4'!D46+'PFCs - AR4'!D46+'SF6 - AR4'!D46</f>
        <v>702.81420211810064</v>
      </c>
      <c r="E46" s="15">
        <f>'CO2'!E46+25*'CH4'!E46/1000+298*N2O!E46/1000+'HFCs - AR4'!E46+'PFCs - AR4'!E46+'SF6 - AR4'!E46</f>
        <v>686.96266271596505</v>
      </c>
      <c r="F46" s="15">
        <f>'CO2'!F46+25*'CH4'!F46/1000+298*N2O!F46/1000+'HFCs - AR4'!F46+'PFCs - AR4'!F46+'SF6 - AR4'!F46</f>
        <v>693.67429767572037</v>
      </c>
      <c r="G46" s="15">
        <f>'CO2'!G46+25*'CH4'!G46/1000+298*N2O!G46/1000+'HFCs - AR4'!G46+'PFCs - AR4'!G46+'SF6 - AR4'!G46</f>
        <v>685.97868275869871</v>
      </c>
      <c r="H46" s="15">
        <f>'CO2'!H46+25*'CH4'!H46/1000+298*N2O!H46/1000+'HFCs - AR4'!H46+'PFCs - AR4'!H46+'SF6 - AR4'!H46</f>
        <v>693.46464651768611</v>
      </c>
      <c r="I46" s="15">
        <f>'CO2'!I46+25*'CH4'!I46/1000+298*N2O!I46/1000+'HFCs - AR4'!I46+'PFCs - AR4'!I46+'SF6 - AR4'!I46</f>
        <v>697.1995094293552</v>
      </c>
      <c r="J46" s="15">
        <f>'CO2'!J46+25*'CH4'!J46/1000+298*N2O!J46/1000+'HFCs - AR4'!J46+'PFCs - AR4'!J46+'SF6 - AR4'!J46</f>
        <v>702.55886862754596</v>
      </c>
      <c r="K46" s="15">
        <f>'CO2'!K46+25*'CH4'!K46/1000+298*N2O!K46/1000+'HFCs - AR4'!K46+'PFCs - AR4'!K46+'SF6 - AR4'!K46</f>
        <v>734.59109026227611</v>
      </c>
      <c r="L46" s="15">
        <f>'CO2'!L46+25*'CH4'!L46/1000+298*N2O!L46/1000+'HFCs - AR4'!L46+'PFCs - AR4'!L46+'SF6 - AR4'!L46</f>
        <v>701.59149685606258</v>
      </c>
      <c r="M46" s="15">
        <f>'CO2'!M46+25*'CH4'!M46/1000+298*N2O!M46/1000+'HFCs - AR4'!M46+'PFCs - AR4'!M46+'SF6 - AR4'!M46</f>
        <v>760.87254646954284</v>
      </c>
      <c r="N46" s="15">
        <f>'CO2'!N46+25*'CH4'!N46/1000+298*N2O!N46/1000+'HFCs - AR4'!N46+'PFCs - AR4'!N46+'SF6 - AR4'!N46</f>
        <v>755.56188964393084</v>
      </c>
      <c r="O46" s="15">
        <f>'CO2'!O46+25*'CH4'!O46/1000+298*N2O!O46/1000+'HFCs - AR4'!O46+'PFCs - AR4'!O46+'SF6 - AR4'!O46</f>
        <v>769.26258250515696</v>
      </c>
      <c r="P46" s="15">
        <f>'CO2'!P46+25*'CH4'!P46/1000+298*N2O!P46/1000+'HFCs - AR4'!P46+'PFCs - AR4'!P46+'SF6 - AR4'!P46</f>
        <v>795.31358423884728</v>
      </c>
      <c r="Q46" s="15">
        <f>'CO2'!Q46+25*'CH4'!Q46/1000+298*N2O!Q46/1000+'HFCs - AR4'!Q46+'PFCs - AR4'!Q46+'SF6 - AR4'!Q46</f>
        <v>786.16710107599351</v>
      </c>
      <c r="R46" s="15">
        <f>'CO2'!R46+25*'CH4'!R46/1000+298*N2O!R46/1000+'HFCs - AR4'!R46+'PFCs - AR4'!R46+'SF6 - AR4'!R46</f>
        <v>802.340327598778</v>
      </c>
      <c r="S46" s="15">
        <f>'CO2'!S46+25*'CH4'!S46/1000+298*N2O!S46/1000+'HFCs - AR4'!S46+'PFCs - AR4'!S46+'SF6 - AR4'!S46</f>
        <v>776.66626324781885</v>
      </c>
      <c r="T46" s="15">
        <f>'CO2'!T46+25*'CH4'!T46/1000+298*N2O!T46/1000+'HFCs - AR4'!T46+'PFCs - AR4'!T46+'SF6 - AR4'!T46</f>
        <v>747.69001868686814</v>
      </c>
      <c r="U46" s="15">
        <f>'CO2'!U46+25*'CH4'!U46/1000+298*N2O!U46/1000+'HFCs - AR4'!U46+'PFCs - AR4'!U46+'SF6 - AR4'!U46</f>
        <v>764.21268773756879</v>
      </c>
      <c r="V46" s="15">
        <f>'CO2'!V46+25*'CH4'!V46/1000+298*N2O!V46/1000+'HFCs - AR4'!V46+'PFCs - AR4'!V46+'SF6 - AR4'!V46</f>
        <v>784.34125349772887</v>
      </c>
      <c r="W46" s="15">
        <f>'CO2'!W46+25*'CH4'!W46/1000+298*N2O!W46/1000+'HFCs - AR4'!W46+'PFCs - AR4'!W46+'SF6 - AR4'!W46</f>
        <v>793.87174891647737</v>
      </c>
      <c r="X46" s="15">
        <f>'CO2'!X46+25*'CH4'!X46/1000+298*N2O!X46/1000+'HFCs - AR4'!X46+'PFCs - AR4'!X46+'SF6 - AR4'!X46</f>
        <v>780.77822972929835</v>
      </c>
      <c r="Y46" s="15">
        <f>'CO2'!Y46+25*'CH4'!Y46/1000+298*N2O!Y46/1000+'HFCs - AR4'!Y46+'PFCs - AR4'!Y46+'SF6 - AR4'!Y46</f>
        <v>832.60211620925338</v>
      </c>
      <c r="Z46" s="15">
        <f>'CO2'!Z46+25*'CH4'!Z46/1000+298*N2O!Z46/1000+'HFCs - AR4'!Z46+'PFCs - AR4'!Z46+'SF6 - AR4'!Z46</f>
        <v>847.28422997749067</v>
      </c>
      <c r="AA46" s="15">
        <f>'CO2'!AA46+25*'CH4'!AA46/1000+298*N2O!AA46/1000+'HFCs - AR4'!AA46+'PFCs - AR4'!AA46+'SF6 - AR4'!AA46</f>
        <v>833.56953196306381</v>
      </c>
      <c r="AB46" s="15">
        <f>'CO2'!AB46+25*'CH4'!AB46/1000+298*N2O!AB46/1000+'HFCs - AR4'!AB46+'PFCs - AR4'!AB46+'SF6 - AR4'!AB46</f>
        <v>834.9967564743838</v>
      </c>
      <c r="AC46" s="15">
        <f>'CO2'!AC46+25*'CH4'!AC46/1000+298*N2O!AC46/1000+'HFCs - AR4'!AC46+'PFCs - AR4'!AC46+'SF6 - AR4'!AC46</f>
        <v>849.31120266782955</v>
      </c>
      <c r="AD46" s="15">
        <f>'CO2'!AD46+25*'CH4'!AD46/1000+298*N2O!AD46/1000+'HFCs - AR4'!AD46+'PFCs - AR4'!AD46+'SF6 - AR4'!AD46</f>
        <v>852.34692239869798</v>
      </c>
      <c r="AE46" s="15">
        <f>'CO2'!AE46+25*'CH4'!AE46/1000+298*N2O!AE46/1000+'HFCs - AR4'!AE46+'PFCs - AR4'!AE46+'SF6 - AR4'!AE46</f>
        <v>861.13388998238122</v>
      </c>
      <c r="AF46" s="15">
        <f>'CO2'!AF46+25*'CH4'!AF46/1000+298*N2O!AF46/1000+'HFCs - AR4'!AF46+'PFCs - AR4'!AF46+'SF6 - AR4'!AF46</f>
        <v>834.89972106966616</v>
      </c>
      <c r="AG46" s="15">
        <f>'CO2'!AG46+25*'CH4'!AG46/1000+298*N2O!AG46/1000+'HFCs - AR4'!AG46+'PFCs - AR4'!AG46+'SF6 - AR4'!AG46</f>
        <v>774.93510693627081</v>
      </c>
      <c r="AH46" s="15">
        <f>'CO2'!AH46+25*'CH4'!AH46/1000+298*N2O!AH46/1000+'HFCs - AR4'!AH46+'PFCs - AR4'!AH46+'SF6 - AR4'!AH46</f>
        <v>742.03628815143304</v>
      </c>
      <c r="AI46" s="15">
        <f>'CO2'!AI46+25*'CH4'!AI46/1000+298*N2O!AI46/1000+'HFCs - AR4'!AI46+'PFCs - AR4'!AI46+'SF6 - AR4'!AI46</f>
        <v>701.89389306829548</v>
      </c>
      <c r="AJ46" s="15">
        <f>'CO2'!AJ46+25*'CH4'!AJ46/1000+298*N2O!AJ46/1000+'HFCs - AR4'!AJ46+'PFCs - AR4'!AJ46+'SF6 - AR4'!AJ46</f>
        <v>676.19164567548751</v>
      </c>
      <c r="AK46" s="15">
        <f>'CO2'!AK46+25*'CH4'!AK46/1000+298*N2O!AK46/1000+'HFCs - AR4'!AK46+'PFCs - AR4'!AK46+'SF6 - AR4'!AK46</f>
        <v>649.56748773144204</v>
      </c>
      <c r="AL46" s="15">
        <f>'CO2'!AL46+25*'CH4'!AL46/1000+298*N2O!AL46/1000+'HFCs - AR4'!AL46+'PFCs - AR4'!AL46+'SF6 - AR4'!AL46</f>
        <v>638.5030211488106</v>
      </c>
      <c r="AM46" s="15">
        <f>'CO2'!AM46+25*'CH4'!AM46/1000+298*N2O!AM46/1000+'HFCs - AR4'!AM46+'PFCs - AR4'!AM46+'SF6 - AR4'!AM46</f>
        <v>612.52765866700872</v>
      </c>
      <c r="AN46" s="15">
        <f>'CO2'!AN46+25*'CH4'!AN46/1000+298*N2O!AN46/1000+'HFCs - AR4'!AN46+'PFCs - AR4'!AN46+'SF6 - AR4'!AN46</f>
        <v>592.10980037969728</v>
      </c>
      <c r="AO46" s="15">
        <f>'CO2'!AO46+25*'CH4'!AO46/1000+298*N2O!AO46/1000+'HFCs - AR4'!AO46+'PFCs - AR4'!AO46+'SF6 - AR4'!AO46</f>
        <v>570.33553889913333</v>
      </c>
      <c r="AP46" s="15">
        <f>'CO2'!AP46+25*'CH4'!AP46/1000+298*N2O!AP46/1000+'HFCs - AR4'!AP46+'PFCs - AR4'!AP46+'SF6 - AR4'!AP46</f>
        <v>546.80104965389069</v>
      </c>
      <c r="AQ46" s="15">
        <f>'CO2'!AQ46+25*'CH4'!AQ46/1000+298*N2O!AQ46/1000+'HFCs - AR4'!AQ46+'PFCs - AR4'!AQ46+'SF6 - AR4'!AQ46</f>
        <v>521.85903662479302</v>
      </c>
      <c r="AR46" s="15">
        <f>'CO2'!AR46+25*'CH4'!AR46/1000+298*N2O!AR46/1000+'HFCs - AR4'!AR46+'PFCs - AR4'!AR46+'SF6 - AR4'!AR46</f>
        <v>522.62632767243508</v>
      </c>
      <c r="AS46" s="15">
        <f>'CO2'!AS46+25*'CH4'!AS46/1000+298*N2O!AS46/1000+'HFCs - AR4'!AS46+'PFCs - AR4'!AS46+'SF6 - AR4'!AS46</f>
        <v>533.36837830499178</v>
      </c>
      <c r="AT46" s="15">
        <f>'CO2'!AT46+25*'CH4'!AT46/1000+298*N2O!AT46/1000+'HFCs - AR4'!AT46+'PFCs - AR4'!AT46+'SF6 - AR4'!AT46</f>
        <v>561.76872196967474</v>
      </c>
      <c r="AU46" s="15">
        <f>'CO2'!AU46+25*'CH4'!AU46/1000+298*N2O!AU46/1000+'HFCs - AR4'!AU46+'PFCs - AR4'!AU46+'SF6 - AR4'!AU46</f>
        <v>567.90545784608048</v>
      </c>
      <c r="AV46" s="15">
        <f>'CO2'!AV46+25*'CH4'!AV46/1000+298*N2O!AV46/1000+'HFCs - AR4'!AV46+'PFCs - AR4'!AV46+'SF6 - AR4'!AV46</f>
        <v>577.87943435171337</v>
      </c>
      <c r="AW46" s="15">
        <f>'CO2'!AW46+25*'CH4'!AW46/1000+298*N2O!AW46/1000+'HFCs - AR4'!AW46+'PFCs - AR4'!AW46+'SF6 - AR4'!AW46</f>
        <v>595.68385163753999</v>
      </c>
      <c r="AX46" s="15">
        <f>'CO2'!AX46+25*'CH4'!AX46/1000+298*N2O!AX46/1000+'HFCs - AR4'!AX46+'PFCs - AR4'!AX46+'SF6 - AR4'!AX46</f>
        <v>613.31031506758541</v>
      </c>
      <c r="AY46" s="15">
        <f>'CO2'!AY46+25*'CH4'!AY46/1000+298*N2O!AY46/1000+'HFCs - AR4'!AY46+'PFCs - AR4'!AY46+'SF6 - AR4'!AY46</f>
        <v>630.87900117937863</v>
      </c>
      <c r="AZ46" s="15">
        <f>'CO2'!AZ46+25*'CH4'!AZ46/1000+298*N2O!AZ46/1000+'HFCs - AR4'!AZ46+'PFCs - AR4'!AZ46+'SF6 - AR4'!AZ46</f>
        <v>648.15984248946825</v>
      </c>
      <c r="BA46" s="15">
        <f>'CO2'!BA46+25*'CH4'!BA46/1000+298*N2O!BA46/1000+'HFCs - AR4'!BA46+'PFCs - AR4'!BA46+'SF6 - AR4'!BA46</f>
        <v>665.71634990605742</v>
      </c>
      <c r="BB46" s="153"/>
    </row>
    <row r="47" spans="1:54" x14ac:dyDescent="0.2">
      <c r="A47" s="157" t="s">
        <v>152</v>
      </c>
      <c r="B47" s="157" t="s">
        <v>155</v>
      </c>
      <c r="C47" s="15">
        <f>'CO2'!C47+25*'CH4'!C47/1000+298*N2O!C47/1000+'HFCs - AR4'!C47+'PFCs - AR4'!C47+'SF6 - AR4'!C47</f>
        <v>502.64359964086486</v>
      </c>
      <c r="D47" s="15">
        <f>'CO2'!D47+25*'CH4'!D47/1000+298*N2O!D47/1000+'HFCs - AR4'!D47+'PFCs - AR4'!D47+'SF6 - AR4'!D47</f>
        <v>527.4045690539823</v>
      </c>
      <c r="E47" s="15">
        <f>'CO2'!E47+25*'CH4'!E47/1000+298*N2O!E47/1000+'HFCs - AR4'!E47+'PFCs - AR4'!E47+'SF6 - AR4'!E47</f>
        <v>553.45635933430367</v>
      </c>
      <c r="F47" s="15">
        <f>'CO2'!F47+25*'CH4'!F47/1000+298*N2O!F47/1000+'HFCs - AR4'!F47+'PFCs - AR4'!F47+'SF6 - AR4'!F47</f>
        <v>555.57869573714504</v>
      </c>
      <c r="G47" s="15">
        <f>'CO2'!G47+25*'CH4'!G47/1000+298*N2O!G47/1000+'HFCs - AR4'!G47+'PFCs - AR4'!G47+'SF6 - AR4'!G47</f>
        <v>528.83491399596824</v>
      </c>
      <c r="H47" s="15">
        <f>'CO2'!H47+25*'CH4'!H47/1000+298*N2O!H47/1000+'HFCs - AR4'!H47+'PFCs - AR4'!H47+'SF6 - AR4'!H47</f>
        <v>534.95459694506246</v>
      </c>
      <c r="I47" s="15">
        <f>'CO2'!I47+25*'CH4'!I47/1000+298*N2O!I47/1000+'HFCs - AR4'!I47+'PFCs - AR4'!I47+'SF6 - AR4'!I47</f>
        <v>544.27158765919785</v>
      </c>
      <c r="J47" s="15">
        <f>'CO2'!J47+25*'CH4'!J47/1000+298*N2O!J47/1000+'HFCs - AR4'!J47+'PFCs - AR4'!J47+'SF6 - AR4'!J47</f>
        <v>537.73296513767355</v>
      </c>
      <c r="K47" s="15">
        <f>'CO2'!K47+25*'CH4'!K47/1000+298*N2O!K47/1000+'HFCs - AR4'!K47+'PFCs - AR4'!K47+'SF6 - AR4'!K47</f>
        <v>521.85143983716762</v>
      </c>
      <c r="L47" s="15">
        <f>'CO2'!L47+25*'CH4'!L47/1000+298*N2O!L47/1000+'HFCs - AR4'!L47+'PFCs - AR4'!L47+'SF6 - AR4'!L47</f>
        <v>508.43157195662627</v>
      </c>
      <c r="M47" s="15">
        <f>'CO2'!M47+25*'CH4'!M47/1000+298*N2O!M47/1000+'HFCs - AR4'!M47+'PFCs - AR4'!M47+'SF6 - AR4'!M47</f>
        <v>512.71302943499438</v>
      </c>
      <c r="N47" s="15">
        <f>'CO2'!N47+25*'CH4'!N47/1000+298*N2O!N47/1000+'HFCs - AR4'!N47+'PFCs - AR4'!N47+'SF6 - AR4'!N47</f>
        <v>543.487218582384</v>
      </c>
      <c r="O47" s="15">
        <f>'CO2'!O47+25*'CH4'!O47/1000+298*N2O!O47/1000+'HFCs - AR4'!O47+'PFCs - AR4'!O47+'SF6 - AR4'!O47</f>
        <v>541.08590236856969</v>
      </c>
      <c r="P47" s="15">
        <f>'CO2'!P47+25*'CH4'!P47/1000+298*N2O!P47/1000+'HFCs - AR4'!P47+'PFCs - AR4'!P47+'SF6 - AR4'!P47</f>
        <v>529.55421069741294</v>
      </c>
      <c r="Q47" s="15">
        <f>'CO2'!Q47+25*'CH4'!Q47/1000+298*N2O!Q47/1000+'HFCs - AR4'!Q47+'PFCs - AR4'!Q47+'SF6 - AR4'!Q47</f>
        <v>549.61976988253036</v>
      </c>
      <c r="R47" s="15">
        <f>'CO2'!R47+25*'CH4'!R47/1000+298*N2O!R47/1000+'HFCs - AR4'!R47+'PFCs - AR4'!R47+'SF6 - AR4'!R47</f>
        <v>520.72540345376615</v>
      </c>
      <c r="S47" s="15">
        <f>'CO2'!S47+25*'CH4'!S47/1000+298*N2O!S47/1000+'HFCs - AR4'!S47+'PFCs - AR4'!S47+'SF6 - AR4'!S47</f>
        <v>522.43980860089152</v>
      </c>
      <c r="T47" s="15">
        <f>'CO2'!T47+25*'CH4'!T47/1000+298*N2O!T47/1000+'HFCs - AR4'!T47+'PFCs - AR4'!T47+'SF6 - AR4'!T47</f>
        <v>548.97994049168187</v>
      </c>
      <c r="U47" s="15">
        <f>'CO2'!U47+25*'CH4'!U47/1000+298*N2O!U47/1000+'HFCs - AR4'!U47+'PFCs - AR4'!U47+'SF6 - AR4'!U47</f>
        <v>553.98547890112309</v>
      </c>
      <c r="V47" s="15">
        <f>'CO2'!V47+25*'CH4'!V47/1000+298*N2O!V47/1000+'HFCs - AR4'!V47+'PFCs - AR4'!V47+'SF6 - AR4'!V47</f>
        <v>533.36453876274572</v>
      </c>
      <c r="W47" s="15">
        <f>'CO2'!W47+25*'CH4'!W47/1000+298*N2O!W47/1000+'HFCs - AR4'!W47+'PFCs - AR4'!W47+'SF6 - AR4'!W47</f>
        <v>536.73936555486557</v>
      </c>
      <c r="X47" s="15">
        <f>'CO2'!X47+25*'CH4'!X47/1000+298*N2O!X47/1000+'HFCs - AR4'!X47+'PFCs - AR4'!X47+'SF6 - AR4'!X47</f>
        <v>546.46508363314229</v>
      </c>
      <c r="Y47" s="15">
        <f>'CO2'!Y47+25*'CH4'!Y47/1000+298*N2O!Y47/1000+'HFCs - AR4'!Y47+'PFCs - AR4'!Y47+'SF6 - AR4'!Y47</f>
        <v>524.73396504268351</v>
      </c>
      <c r="Z47" s="15">
        <f>'CO2'!Z47+25*'CH4'!Z47/1000+298*N2O!Z47/1000+'HFCs - AR4'!Z47+'PFCs - AR4'!Z47+'SF6 - AR4'!Z47</f>
        <v>488.03095713331226</v>
      </c>
      <c r="AA47" s="15">
        <f>'CO2'!AA47+25*'CH4'!AA47/1000+298*N2O!AA47/1000+'HFCs - AR4'!AA47+'PFCs - AR4'!AA47+'SF6 - AR4'!AA47</f>
        <v>479.39270455405767</v>
      </c>
      <c r="AB47" s="15">
        <f>'CO2'!AB47+25*'CH4'!AB47/1000+298*N2O!AB47/1000+'HFCs - AR4'!AB47+'PFCs - AR4'!AB47+'SF6 - AR4'!AB47</f>
        <v>470.28110366747637</v>
      </c>
      <c r="AC47" s="15">
        <f>'CO2'!AC47+25*'CH4'!AC47/1000+298*N2O!AC47/1000+'HFCs - AR4'!AC47+'PFCs - AR4'!AC47+'SF6 - AR4'!AC47</f>
        <v>467.65338656750089</v>
      </c>
      <c r="AD47" s="15">
        <f>'CO2'!AD47+25*'CH4'!AD47/1000+298*N2O!AD47/1000+'HFCs - AR4'!AD47+'PFCs - AR4'!AD47+'SF6 - AR4'!AD47</f>
        <v>458.34750832595154</v>
      </c>
      <c r="AE47" s="15">
        <f>'CO2'!AE47+25*'CH4'!AE47/1000+298*N2O!AE47/1000+'HFCs - AR4'!AE47+'PFCs - AR4'!AE47+'SF6 - AR4'!AE47</f>
        <v>450.7793912799637</v>
      </c>
      <c r="AF47" s="15">
        <f>'CO2'!AF47+25*'CH4'!AF47/1000+298*N2O!AF47/1000+'HFCs - AR4'!AF47+'PFCs - AR4'!AF47+'SF6 - AR4'!AF47</f>
        <v>439.31801258799362</v>
      </c>
      <c r="AG47" s="15">
        <f>'CO2'!AG47+25*'CH4'!AG47/1000+298*N2O!AG47/1000+'HFCs - AR4'!AG47+'PFCs - AR4'!AG47+'SF6 - AR4'!AG47</f>
        <v>473.24244034021154</v>
      </c>
      <c r="AH47" s="15">
        <f>'CO2'!AH47+25*'CH4'!AH47/1000+298*N2O!AH47/1000+'HFCs - AR4'!AH47+'PFCs - AR4'!AH47+'SF6 - AR4'!AH47</f>
        <v>470.23764434076435</v>
      </c>
      <c r="AI47" s="15">
        <f>'CO2'!AI47+25*'CH4'!AI47/1000+298*N2O!AI47/1000+'HFCs - AR4'!AI47+'PFCs - AR4'!AI47+'SF6 - AR4'!AI47</f>
        <v>466.37403379046259</v>
      </c>
      <c r="AJ47" s="15">
        <f>'CO2'!AJ47+25*'CH4'!AJ47/1000+298*N2O!AJ47/1000+'HFCs - AR4'!AJ47+'PFCs - AR4'!AJ47+'SF6 - AR4'!AJ47</f>
        <v>464.0465798124286</v>
      </c>
      <c r="AK47" s="15">
        <f>'CO2'!AK47+25*'CH4'!AK47/1000+298*N2O!AK47/1000+'HFCs - AR4'!AK47+'PFCs - AR4'!AK47+'SF6 - AR4'!AK47</f>
        <v>461.7260897993956</v>
      </c>
      <c r="AL47" s="15">
        <f>'CO2'!AL47+25*'CH4'!AL47/1000+298*N2O!AL47/1000+'HFCs - AR4'!AL47+'PFCs - AR4'!AL47+'SF6 - AR4'!AL47</f>
        <v>460.95959933430885</v>
      </c>
      <c r="AM47" s="15">
        <f>'CO2'!AM47+25*'CH4'!AM47/1000+298*N2O!AM47/1000+'HFCs - AR4'!AM47+'PFCs - AR4'!AM47+'SF6 - AR4'!AM47</f>
        <v>458.69525380566654</v>
      </c>
      <c r="AN47" s="15">
        <f>'CO2'!AN47+25*'CH4'!AN47/1000+298*N2O!AN47/1000+'HFCs - AR4'!AN47+'PFCs - AR4'!AN47+'SF6 - AR4'!AN47</f>
        <v>456.88415663649698</v>
      </c>
      <c r="AO47" s="15">
        <f>'CO2'!AO47+25*'CH4'!AO47/1000+298*N2O!AO47/1000+'HFCs - AR4'!AO47+'PFCs - AR4'!AO47+'SF6 - AR4'!AO47</f>
        <v>454.95573638813778</v>
      </c>
      <c r="AP47" s="15">
        <f>'CO2'!AP47+25*'CH4'!AP47/1000+298*N2O!AP47/1000+'HFCs - AR4'!AP47+'PFCs - AR4'!AP47+'SF6 - AR4'!AP47</f>
        <v>452.87120661735872</v>
      </c>
      <c r="AQ47" s="15">
        <f>'CO2'!AQ47+25*'CH4'!AQ47/1000+298*N2O!AQ47/1000+'HFCs - AR4'!AQ47+'PFCs - AR4'!AQ47+'SF6 - AR4'!AQ47</f>
        <v>450.64709597292824</v>
      </c>
      <c r="AR47" s="15">
        <f>'CO2'!AR47+25*'CH4'!AR47/1000+298*N2O!AR47/1000+'HFCs - AR4'!AR47+'PFCs - AR4'!AR47+'SF6 - AR4'!AR47</f>
        <v>450.72152251146468</v>
      </c>
      <c r="AS47" s="15">
        <f>'CO2'!AS47+25*'CH4'!AS47/1000+298*N2O!AS47/1000+'HFCs - AR4'!AS47+'PFCs - AR4'!AS47+'SF6 - AR4'!AS47</f>
        <v>451.76349419913919</v>
      </c>
      <c r="AT47" s="15">
        <f>'CO2'!AT47+25*'CH4'!AT47/1000+298*N2O!AT47/1000+'HFCs - AR4'!AT47+'PFCs - AR4'!AT47+'SF6 - AR4'!AT47</f>
        <v>454.51727657015607</v>
      </c>
      <c r="AU47" s="15">
        <f>'CO2'!AU47+25*'CH4'!AU47/1000+298*N2O!AU47/1000+'HFCs - AR4'!AU47+'PFCs - AR4'!AU47+'SF6 - AR4'!AU47</f>
        <v>455.11268902730899</v>
      </c>
      <c r="AV47" s="15">
        <f>'CO2'!AV47+25*'CH4'!AV47/1000+298*N2O!AV47/1000+'HFCs - AR4'!AV47+'PFCs - AR4'!AV47+'SF6 - AR4'!AV47</f>
        <v>456.08023417644694</v>
      </c>
      <c r="AW47" s="15">
        <f>'CO2'!AW47+25*'CH4'!AW47/1000+298*N2O!AW47/1000+'HFCs - AR4'!AW47+'PFCs - AR4'!AW47+'SF6 - AR4'!AW47</f>
        <v>455.63014535201813</v>
      </c>
      <c r="AX47" s="15">
        <f>'CO2'!AX47+25*'CH4'!AX47/1000+298*N2O!AX47/1000+'HFCs - AR4'!AX47+'PFCs - AR4'!AX47+'SF6 - AR4'!AX47</f>
        <v>455.21168092943219</v>
      </c>
      <c r="AY47" s="15">
        <f>'CO2'!AY47+25*'CH4'!AY47/1000+298*N2O!AY47/1000+'HFCs - AR4'!AY47+'PFCs - AR4'!AY47+'SF6 - AR4'!AY47</f>
        <v>454.82484090868923</v>
      </c>
      <c r="AZ47" s="15">
        <f>'CO2'!AZ47+25*'CH4'!AZ47/1000+298*N2O!AZ47/1000+'HFCs - AR4'!AZ47+'PFCs - AR4'!AZ47+'SF6 - AR4'!AZ47</f>
        <v>454.47109472951468</v>
      </c>
      <c r="BA47" s="15">
        <f>'CO2'!BA47+25*'CH4'!BA47/1000+298*N2O!BA47/1000+'HFCs - AR4'!BA47+'PFCs - AR4'!BA47+'SF6 - AR4'!BA47</f>
        <v>454.18206679375152</v>
      </c>
      <c r="BB47" s="153"/>
    </row>
    <row r="48" spans="1:54" x14ac:dyDescent="0.2">
      <c r="A48" s="108" t="s">
        <v>153</v>
      </c>
      <c r="B48" s="157" t="s">
        <v>156</v>
      </c>
      <c r="C48" s="15">
        <f>'CO2'!C48+25*'CH4'!C48/1000+298*N2O!C48/1000+'HFCs - AR4'!C48+'PFCs - AR4'!C48+'SF6 - AR4'!C48</f>
        <v>1320.6180594515674</v>
      </c>
      <c r="D48" s="15">
        <f>'CO2'!D48+25*'CH4'!D48/1000+298*N2O!D48/1000+'HFCs - AR4'!D48+'PFCs - AR4'!D48+'SF6 - AR4'!D48</f>
        <v>1388.897667950263</v>
      </c>
      <c r="E48" s="15">
        <f>'CO2'!E48+25*'CH4'!E48/1000+298*N2O!E48/1000+'HFCs - AR4'!E48+'PFCs - AR4'!E48+'SF6 - AR4'!E48</f>
        <v>1517.9434128331427</v>
      </c>
      <c r="F48" s="15">
        <f>'CO2'!F48+25*'CH4'!F48/1000+298*N2O!F48/1000+'HFCs - AR4'!F48+'PFCs - AR4'!F48+'SF6 - AR4'!F48</f>
        <v>1617.2790163123104</v>
      </c>
      <c r="G48" s="15">
        <f>'CO2'!G48+25*'CH4'!G48/1000+298*N2O!G48/1000+'HFCs - AR4'!G48+'PFCs - AR4'!G48+'SF6 - AR4'!G48</f>
        <v>1581.6639637819965</v>
      </c>
      <c r="H48" s="15">
        <f>'CO2'!H48+25*'CH4'!H48/1000+298*N2O!H48/1000+'HFCs - AR4'!H48+'PFCs - AR4'!H48+'SF6 - AR4'!H48</f>
        <v>1565.5594485783174</v>
      </c>
      <c r="I48" s="15">
        <f>'CO2'!I48+25*'CH4'!I48/1000+298*N2O!I48/1000+'HFCs - AR4'!I48+'PFCs - AR4'!I48+'SF6 - AR4'!I48</f>
        <v>1578.3724268332014</v>
      </c>
      <c r="J48" s="15">
        <f>'CO2'!J48+25*'CH4'!J48/1000+298*N2O!J48/1000+'HFCs - AR4'!J48+'PFCs - AR4'!J48+'SF6 - AR4'!J48</f>
        <v>1647.8548095284359</v>
      </c>
      <c r="K48" s="15">
        <f>'CO2'!K48+25*'CH4'!K48/1000+298*N2O!K48/1000+'HFCs - AR4'!K48+'PFCs - AR4'!K48+'SF6 - AR4'!K48</f>
        <v>1754.6265168154182</v>
      </c>
      <c r="L48" s="15">
        <f>'CO2'!L48+25*'CH4'!L48/1000+298*N2O!L48/1000+'HFCs - AR4'!L48+'PFCs - AR4'!L48+'SF6 - AR4'!L48</f>
        <v>1743.4865435963325</v>
      </c>
      <c r="M48" s="15">
        <f>'CO2'!M48+25*'CH4'!M48/1000+298*N2O!M48/1000+'HFCs - AR4'!M48+'PFCs - AR4'!M48+'SF6 - AR4'!M48</f>
        <v>1753.2488795405252</v>
      </c>
      <c r="N48" s="15">
        <f>'CO2'!N48+25*'CH4'!N48/1000+298*N2O!N48/1000+'HFCs - AR4'!N48+'PFCs - AR4'!N48+'SF6 - AR4'!N48</f>
        <v>1849.7388774563015</v>
      </c>
      <c r="O48" s="15">
        <f>'CO2'!O48+25*'CH4'!O48/1000+298*N2O!O48/1000+'HFCs - AR4'!O48+'PFCs - AR4'!O48+'SF6 - AR4'!O48</f>
        <v>1944.559513710903</v>
      </c>
      <c r="P48" s="15">
        <f>'CO2'!P48+25*'CH4'!P48/1000+298*N2O!P48/1000+'HFCs - AR4'!P48+'PFCs - AR4'!P48+'SF6 - AR4'!P48</f>
        <v>1966.4911869417399</v>
      </c>
      <c r="Q48" s="15">
        <f>'CO2'!Q48+25*'CH4'!Q48/1000+298*N2O!Q48/1000+'HFCs - AR4'!Q48+'PFCs - AR4'!Q48+'SF6 - AR4'!Q48</f>
        <v>2027.739160717814</v>
      </c>
      <c r="R48" s="15">
        <f>'CO2'!R48+25*'CH4'!R48/1000+298*N2O!R48/1000+'HFCs - AR4'!R48+'PFCs - AR4'!R48+'SF6 - AR4'!R48</f>
        <v>1844.2026173373042</v>
      </c>
      <c r="S48" s="15">
        <f>'CO2'!S48+25*'CH4'!S48/1000+298*N2O!S48/1000+'HFCs - AR4'!S48+'PFCs - AR4'!S48+'SF6 - AR4'!S48</f>
        <v>1690.2401945950676</v>
      </c>
      <c r="T48" s="15">
        <f>'CO2'!T48+25*'CH4'!T48/1000+298*N2O!T48/1000+'HFCs - AR4'!T48+'PFCs - AR4'!T48+'SF6 - AR4'!T48</f>
        <v>1680.0295941233715</v>
      </c>
      <c r="U48" s="15">
        <f>'CO2'!U48+25*'CH4'!U48/1000+298*N2O!U48/1000+'HFCs - AR4'!U48+'PFCs - AR4'!U48+'SF6 - AR4'!U48</f>
        <v>1530.1065832828212</v>
      </c>
      <c r="V48" s="15">
        <f>'CO2'!V48+25*'CH4'!V48/1000+298*N2O!V48/1000+'HFCs - AR4'!V48+'PFCs - AR4'!V48+'SF6 - AR4'!V48</f>
        <v>1471.638390467456</v>
      </c>
      <c r="W48" s="15">
        <f>'CO2'!W48+25*'CH4'!W48/1000+298*N2O!W48/1000+'HFCs - AR4'!W48+'PFCs - AR4'!W48+'SF6 - AR4'!W48</f>
        <v>1504.1752496641031</v>
      </c>
      <c r="X48" s="15">
        <f>'CO2'!X48+25*'CH4'!X48/1000+298*N2O!X48/1000+'HFCs - AR4'!X48+'PFCs - AR4'!X48+'SF6 - AR4'!X48</f>
        <v>1483.1938423862439</v>
      </c>
      <c r="Y48" s="15">
        <f>'CO2'!Y48+25*'CH4'!Y48/1000+298*N2O!Y48/1000+'HFCs - AR4'!Y48+'PFCs - AR4'!Y48+'SF6 - AR4'!Y48</f>
        <v>1387.6932211416952</v>
      </c>
      <c r="Z48" s="15">
        <f>'CO2'!Z48+25*'CH4'!Z48/1000+298*N2O!Z48/1000+'HFCs - AR4'!Z48+'PFCs - AR4'!Z48+'SF6 - AR4'!Z48</f>
        <v>1362.4876096389121</v>
      </c>
      <c r="AA48" s="15">
        <f>'CO2'!AA48+25*'CH4'!AA48/1000+298*N2O!AA48/1000+'HFCs - AR4'!AA48+'PFCs - AR4'!AA48+'SF6 - AR4'!AA48</f>
        <v>1394.7624182898903</v>
      </c>
      <c r="AB48" s="15">
        <f>'CO2'!AB48+25*'CH4'!AB48/1000+298*N2O!AB48/1000+'HFCs - AR4'!AB48+'PFCs - AR4'!AB48+'SF6 - AR4'!AB48</f>
        <v>1368.8347339307611</v>
      </c>
      <c r="AC48" s="15">
        <f>'CO2'!AC48+25*'CH4'!AC48/1000+298*N2O!AC48/1000+'HFCs - AR4'!AC48+'PFCs - AR4'!AC48+'SF6 - AR4'!AC48</f>
        <v>1316.9566428539542</v>
      </c>
      <c r="AD48" s="15">
        <f>'CO2'!AD48+25*'CH4'!AD48/1000+298*N2O!AD48/1000+'HFCs - AR4'!AD48+'PFCs - AR4'!AD48+'SF6 - AR4'!AD48</f>
        <v>1296.425648363381</v>
      </c>
      <c r="AE48" s="15">
        <f>'CO2'!AE48+25*'CH4'!AE48/1000+298*N2O!AE48/1000+'HFCs - AR4'!AE48+'PFCs - AR4'!AE48+'SF6 - AR4'!AE48</f>
        <v>1346.4208906780768</v>
      </c>
      <c r="AF48" s="15">
        <f>'CO2'!AF48+25*'CH4'!AF48/1000+298*N2O!AF48/1000+'HFCs - AR4'!AF48+'PFCs - AR4'!AF48+'SF6 - AR4'!AF48</f>
        <v>1260.4713734372015</v>
      </c>
      <c r="AG48" s="15">
        <f>'CO2'!AG48+25*'CH4'!AG48/1000+298*N2O!AG48/1000+'HFCs - AR4'!AG48+'PFCs - AR4'!AG48+'SF6 - AR4'!AG48</f>
        <v>1221.8688815230648</v>
      </c>
      <c r="AH48" s="15">
        <f>'CO2'!AH48+25*'CH4'!AH48/1000+298*N2O!AH48/1000+'HFCs - AR4'!AH48+'PFCs - AR4'!AH48+'SF6 - AR4'!AH48</f>
        <v>1190.2271134027319</v>
      </c>
      <c r="AI48" s="15">
        <f>'CO2'!AI48+25*'CH4'!AI48/1000+298*N2O!AI48/1000+'HFCs - AR4'!AI48+'PFCs - AR4'!AI48+'SF6 - AR4'!AI48</f>
        <v>1157.8867065371232</v>
      </c>
      <c r="AJ48" s="15">
        <f>'CO2'!AJ48+25*'CH4'!AJ48/1000+298*N2O!AJ48/1000+'HFCs - AR4'!AJ48+'PFCs - AR4'!AJ48+'SF6 - AR4'!AJ48</f>
        <v>1133.097039566899</v>
      </c>
      <c r="AK48" s="15">
        <f>'CO2'!AK48+25*'CH4'!AK48/1000+298*N2O!AK48/1000+'HFCs - AR4'!AK48+'PFCs - AR4'!AK48+'SF6 - AR4'!AK48</f>
        <v>1105.9615725188964</v>
      </c>
      <c r="AL48" s="15">
        <f>'CO2'!AL48+25*'CH4'!AL48/1000+298*N2O!AL48/1000+'HFCs - AR4'!AL48+'PFCs - AR4'!AL48+'SF6 - AR4'!AL48</f>
        <v>1088.6683221215462</v>
      </c>
      <c r="AM48" s="15">
        <f>'CO2'!AM48+25*'CH4'!AM48/1000+298*N2O!AM48/1000+'HFCs - AR4'!AM48+'PFCs - AR4'!AM48+'SF6 - AR4'!AM48</f>
        <v>1062.7644951298112</v>
      </c>
      <c r="AN48" s="15">
        <f>'CO2'!AN48+25*'CH4'!AN48/1000+298*N2O!AN48/1000+'HFCs - AR4'!AN48+'PFCs - AR4'!AN48+'SF6 - AR4'!AN48</f>
        <v>1042.7820880412928</v>
      </c>
      <c r="AO48" s="15">
        <f>'CO2'!AO48+25*'CH4'!AO48/1000+298*N2O!AO48/1000+'HFCs - AR4'!AO48+'PFCs - AR4'!AO48+'SF6 - AR4'!AO48</f>
        <v>1018.6823822963881</v>
      </c>
      <c r="AP48" s="15">
        <f>'CO2'!AP48+25*'CH4'!AP48/1000+298*N2O!AP48/1000+'HFCs - AR4'!AP48+'PFCs - AR4'!AP48+'SF6 - AR4'!AP48</f>
        <v>993.6970149223182</v>
      </c>
      <c r="AQ48" s="15">
        <f>'CO2'!AQ48+25*'CH4'!AQ48/1000+298*N2O!AQ48/1000+'HFCs - AR4'!AQ48+'PFCs - AR4'!AQ48+'SF6 - AR4'!AQ48</f>
        <v>968.30821988096898</v>
      </c>
      <c r="AR48" s="15">
        <f>'CO2'!AR48+25*'CH4'!AR48/1000+298*N2O!AR48/1000+'HFCs - AR4'!AR48+'PFCs - AR4'!AR48+'SF6 - AR4'!AR48</f>
        <v>968.72428261561208</v>
      </c>
      <c r="AS48" s="15">
        <f>'CO2'!AS48+25*'CH4'!AS48/1000+298*N2O!AS48/1000+'HFCs - AR4'!AS48+'PFCs - AR4'!AS48+'SF6 - AR4'!AS48</f>
        <v>974.54916141035949</v>
      </c>
      <c r="AT48" s="15">
        <f>'CO2'!AT48+25*'CH4'!AT48/1000+298*N2O!AT48/1000+'HFCs - AR4'!AT48+'PFCs - AR4'!AT48+'SF6 - AR4'!AT48</f>
        <v>989.93602260300645</v>
      </c>
      <c r="AU48" s="15">
        <f>'CO2'!AU48+25*'CH4'!AU48/1000+298*N2O!AU48/1000+'HFCs - AR4'!AU48+'PFCs - AR4'!AU48+'SF6 - AR4'!AU48</f>
        <v>993.27082937053092</v>
      </c>
      <c r="AV48" s="15">
        <f>'CO2'!AV48+25*'CH4'!AV48/1000+298*N2O!AV48/1000+'HFCs - AR4'!AV48+'PFCs - AR4'!AV48+'SF6 - AR4'!AV48</f>
        <v>998.70392200588788</v>
      </c>
      <c r="AW48" s="15">
        <f>'CO2'!AW48+25*'CH4'!AW48/1000+298*N2O!AW48/1000+'HFCs - AR4'!AW48+'PFCs - AR4'!AW48+'SF6 - AR4'!AW48</f>
        <v>998.71648314688514</v>
      </c>
      <c r="AX48" s="15">
        <f>'CO2'!AX48+25*'CH4'!AX48/1000+298*N2O!AX48/1000+'HFCs - AR4'!AX48+'PFCs - AR4'!AX48+'SF6 - AR4'!AX48</f>
        <v>998.72608734029393</v>
      </c>
      <c r="AY48" s="15">
        <f>'CO2'!AY48+25*'CH4'!AY48/1000+298*N2O!AY48/1000+'HFCs - AR4'!AY48+'PFCs - AR4'!AY48+'SF6 - AR4'!AY48</f>
        <v>998.7374803585933</v>
      </c>
      <c r="AZ48" s="15">
        <f>'CO2'!AZ48+25*'CH4'!AZ48/1000+298*N2O!AZ48/1000+'HFCs - AR4'!AZ48+'PFCs - AR4'!AZ48+'SF6 - AR4'!AZ48</f>
        <v>998.76691765790417</v>
      </c>
      <c r="BA48" s="15">
        <f>'CO2'!BA48+25*'CH4'!BA48/1000+298*N2O!BA48/1000+'HFCs - AR4'!BA48+'PFCs - AR4'!BA48+'SF6 - AR4'!BA48</f>
        <v>998.75590488510898</v>
      </c>
      <c r="BB48" s="153"/>
    </row>
    <row r="49" spans="1:54" x14ac:dyDescent="0.2">
      <c r="A49" s="108" t="s">
        <v>43</v>
      </c>
      <c r="B49" s="157" t="s">
        <v>157</v>
      </c>
      <c r="C49" s="15">
        <f>'CO2'!C49+25*'CH4'!C49/1000+298*N2O!C49/1000+'HFCs - AR4'!C49+'PFCs - AR4'!C49+'SF6 - AR4'!C49</f>
        <v>290.21363952171856</v>
      </c>
      <c r="D49" s="15">
        <f>'CO2'!D49+25*'CH4'!D49/1000+298*N2O!D49/1000+'HFCs - AR4'!D49+'PFCs - AR4'!D49+'SF6 - AR4'!D49</f>
        <v>284.98356231811937</v>
      </c>
      <c r="E49" s="15">
        <f>'CO2'!E49+25*'CH4'!E49/1000+298*N2O!E49/1000+'HFCs - AR4'!E49+'PFCs - AR4'!E49+'SF6 - AR4'!E49</f>
        <v>292.96598427360317</v>
      </c>
      <c r="F49" s="15">
        <f>'CO2'!F49+25*'CH4'!F49/1000+298*N2O!F49/1000+'HFCs - AR4'!F49+'PFCs - AR4'!F49+'SF6 - AR4'!F49</f>
        <v>274.97962887152909</v>
      </c>
      <c r="G49" s="15">
        <f>'CO2'!G49+25*'CH4'!G49/1000+298*N2O!G49/1000+'HFCs - AR4'!G49+'PFCs - AR4'!G49+'SF6 - AR4'!G49</f>
        <v>277.25751880655503</v>
      </c>
      <c r="H49" s="15">
        <f>'CO2'!H49+25*'CH4'!H49/1000+298*N2O!H49/1000+'HFCs - AR4'!H49+'PFCs - AR4'!H49+'SF6 - AR4'!H49</f>
        <v>268.09441967747449</v>
      </c>
      <c r="I49" s="15">
        <f>'CO2'!I49+25*'CH4'!I49/1000+298*N2O!I49/1000+'HFCs - AR4'!I49+'PFCs - AR4'!I49+'SF6 - AR4'!I49</f>
        <v>268.74061842195545</v>
      </c>
      <c r="J49" s="15">
        <f>'CO2'!J49+25*'CH4'!J49/1000+298*N2O!J49/1000+'HFCs - AR4'!J49+'PFCs - AR4'!J49+'SF6 - AR4'!J49</f>
        <v>278.48594479014554</v>
      </c>
      <c r="K49" s="15">
        <f>'CO2'!K49+25*'CH4'!K49/1000+298*N2O!K49/1000+'HFCs - AR4'!K49+'PFCs - AR4'!K49+'SF6 - AR4'!K49</f>
        <v>287.65669875887988</v>
      </c>
      <c r="L49" s="15">
        <f>'CO2'!L49+25*'CH4'!L49/1000+298*N2O!L49/1000+'HFCs - AR4'!L49+'PFCs - AR4'!L49+'SF6 - AR4'!L49</f>
        <v>277.11362747284977</v>
      </c>
      <c r="M49" s="15">
        <f>'CO2'!M49+25*'CH4'!M49/1000+298*N2O!M49/1000+'HFCs - AR4'!M49+'PFCs - AR4'!M49+'SF6 - AR4'!M49</f>
        <v>277.14117863453538</v>
      </c>
      <c r="N49" s="15">
        <f>'CO2'!N49+25*'CH4'!N49/1000+298*N2O!N49/1000+'HFCs - AR4'!N49+'PFCs - AR4'!N49+'SF6 - AR4'!N49</f>
        <v>287.4685700132959</v>
      </c>
      <c r="O49" s="15">
        <f>'CO2'!O49+25*'CH4'!O49/1000+298*N2O!O49/1000+'HFCs - AR4'!O49+'PFCs - AR4'!O49+'SF6 - AR4'!O49</f>
        <v>290.25323722070806</v>
      </c>
      <c r="P49" s="15">
        <f>'CO2'!P49+25*'CH4'!P49/1000+298*N2O!P49/1000+'HFCs - AR4'!P49+'PFCs - AR4'!P49+'SF6 - AR4'!P49</f>
        <v>288.48159895513788</v>
      </c>
      <c r="Q49" s="15">
        <f>'CO2'!Q49+25*'CH4'!Q49/1000+298*N2O!Q49/1000+'HFCs - AR4'!Q49+'PFCs - AR4'!Q49+'SF6 - AR4'!Q49</f>
        <v>303.09037187601297</v>
      </c>
      <c r="R49" s="15">
        <f>'CO2'!R49+25*'CH4'!R49/1000+298*N2O!R49/1000+'HFCs - AR4'!R49+'PFCs - AR4'!R49+'SF6 - AR4'!R49</f>
        <v>296.98698000433001</v>
      </c>
      <c r="S49" s="15">
        <f>'CO2'!S49+25*'CH4'!S49/1000+298*N2O!S49/1000+'HFCs - AR4'!S49+'PFCs - AR4'!S49+'SF6 - AR4'!S49</f>
        <v>289.39652985030983</v>
      </c>
      <c r="T49" s="15">
        <f>'CO2'!T49+25*'CH4'!T49/1000+298*N2O!T49/1000+'HFCs - AR4'!T49+'PFCs - AR4'!T49+'SF6 - AR4'!T49</f>
        <v>284.0970196469525</v>
      </c>
      <c r="U49" s="15">
        <f>'CO2'!U49+25*'CH4'!U49/1000+298*N2O!U49/1000+'HFCs - AR4'!U49+'PFCs - AR4'!U49+'SF6 - AR4'!U49</f>
        <v>282.47628584618042</v>
      </c>
      <c r="V49" s="15">
        <f>'CO2'!V49+25*'CH4'!V49/1000+298*N2O!V49/1000+'HFCs - AR4'!V49+'PFCs - AR4'!V49+'SF6 - AR4'!V49</f>
        <v>274.77229524770144</v>
      </c>
      <c r="W49" s="15">
        <f>'CO2'!W49+25*'CH4'!W49/1000+298*N2O!W49/1000+'HFCs - AR4'!W49+'PFCs - AR4'!W49+'SF6 - AR4'!W49</f>
        <v>275.61196213587755</v>
      </c>
      <c r="X49" s="15">
        <f>'CO2'!X49+25*'CH4'!X49/1000+298*N2O!X49/1000+'HFCs - AR4'!X49+'PFCs - AR4'!X49+'SF6 - AR4'!X49</f>
        <v>273.90360347152995</v>
      </c>
      <c r="Y49" s="15">
        <f>'CO2'!Y49+25*'CH4'!Y49/1000+298*N2O!Y49/1000+'HFCs - AR4'!Y49+'PFCs - AR4'!Y49+'SF6 - AR4'!Y49</f>
        <v>273.81791555173265</v>
      </c>
      <c r="Z49" s="15">
        <f>'CO2'!Z49+25*'CH4'!Z49/1000+298*N2O!Z49/1000+'HFCs - AR4'!Z49+'PFCs - AR4'!Z49+'SF6 - AR4'!Z49</f>
        <v>268.2668608463739</v>
      </c>
      <c r="AA49" s="15">
        <f>'CO2'!AA49+25*'CH4'!AA49/1000+298*N2O!AA49/1000+'HFCs - AR4'!AA49+'PFCs - AR4'!AA49+'SF6 - AR4'!AA49</f>
        <v>270.54707112755773</v>
      </c>
      <c r="AB49" s="15">
        <f>'CO2'!AB49+25*'CH4'!AB49/1000+298*N2O!AB49/1000+'HFCs - AR4'!AB49+'PFCs - AR4'!AB49+'SF6 - AR4'!AB49</f>
        <v>274.32912716803156</v>
      </c>
      <c r="AC49" s="15">
        <f>'CO2'!AC49+25*'CH4'!AC49/1000+298*N2O!AC49/1000+'HFCs - AR4'!AC49+'PFCs - AR4'!AC49+'SF6 - AR4'!AC49</f>
        <v>268.77250572029124</v>
      </c>
      <c r="AD49" s="15">
        <f>'CO2'!AD49+25*'CH4'!AD49/1000+298*N2O!AD49/1000+'HFCs - AR4'!AD49+'PFCs - AR4'!AD49+'SF6 - AR4'!AD49</f>
        <v>274.26979556285278</v>
      </c>
      <c r="AE49" s="15">
        <f>'CO2'!AE49+25*'CH4'!AE49/1000+298*N2O!AE49/1000+'HFCs - AR4'!AE49+'PFCs - AR4'!AE49+'SF6 - AR4'!AE49</f>
        <v>268.05312078414283</v>
      </c>
      <c r="AF49" s="15">
        <f>'CO2'!AF49+25*'CH4'!AF49/1000+298*N2O!AF49/1000+'HFCs - AR4'!AF49+'PFCs - AR4'!AF49+'SF6 - AR4'!AF49</f>
        <v>243.01252993725558</v>
      </c>
      <c r="AG49" s="15">
        <f>'CO2'!AG49+25*'CH4'!AG49/1000+298*N2O!AG49/1000+'HFCs - AR4'!AG49+'PFCs - AR4'!AG49+'SF6 - AR4'!AG49</f>
        <v>229.93838933674442</v>
      </c>
      <c r="AH49" s="15">
        <f>'CO2'!AH49+25*'CH4'!AH49/1000+298*N2O!AH49/1000+'HFCs - AR4'!AH49+'PFCs - AR4'!AH49+'SF6 - AR4'!AH49</f>
        <v>162.35336829376394</v>
      </c>
      <c r="AI49" s="15">
        <f>'CO2'!AI49+25*'CH4'!AI49/1000+298*N2O!AI49/1000+'HFCs - AR4'!AI49+'PFCs - AR4'!AI49+'SF6 - AR4'!AI49</f>
        <v>162.348791394968</v>
      </c>
      <c r="AJ49" s="15">
        <f>'CO2'!AJ49+25*'CH4'!AJ49/1000+298*N2O!AJ49/1000+'HFCs - AR4'!AJ49+'PFCs - AR4'!AJ49+'SF6 - AR4'!AJ49</f>
        <v>162.15924736221689</v>
      </c>
      <c r="AK49" s="15">
        <f>'CO2'!AK49+25*'CH4'!AK49/1000+298*N2O!AK49/1000+'HFCs - AR4'!AK49+'PFCs - AR4'!AK49+'SF6 - AR4'!AK49</f>
        <v>161.83601977748532</v>
      </c>
      <c r="AL49" s="15">
        <f>'CO2'!AL49+25*'CH4'!AL49/1000+298*N2O!AL49/1000+'HFCs - AR4'!AL49+'PFCs - AR4'!AL49+'SF6 - AR4'!AL49</f>
        <v>161.44499099134248</v>
      </c>
      <c r="AM49" s="15">
        <f>'CO2'!AM49+25*'CH4'!AM49/1000+298*N2O!AM49/1000+'HFCs - AR4'!AM49+'PFCs - AR4'!AM49+'SF6 - AR4'!AM49</f>
        <v>161.03201763459489</v>
      </c>
      <c r="AN49" s="15">
        <f>'CO2'!AN49+25*'CH4'!AN49/1000+298*N2O!AN49/1000+'HFCs - AR4'!AN49+'PFCs - AR4'!AN49+'SF6 - AR4'!AN49</f>
        <v>160.59976477502047</v>
      </c>
      <c r="AO49" s="15">
        <f>'CO2'!AO49+25*'CH4'!AO49/1000+298*N2O!AO49/1000+'HFCs - AR4'!AO49+'PFCs - AR4'!AO49+'SF6 - AR4'!AO49</f>
        <v>159.86935365674006</v>
      </c>
      <c r="AP49" s="15">
        <f>'CO2'!AP49+25*'CH4'!AP49/1000+298*N2O!AP49/1000+'HFCs - AR4'!AP49+'PFCs - AR4'!AP49+'SF6 - AR4'!AP49</f>
        <v>159.1795646126312</v>
      </c>
      <c r="AQ49" s="15">
        <f>'CO2'!AQ49+25*'CH4'!AQ49/1000+298*N2O!AQ49/1000+'HFCs - AR4'!AQ49+'PFCs - AR4'!AQ49+'SF6 - AR4'!AQ49</f>
        <v>158.5884855706478</v>
      </c>
      <c r="AR49" s="15">
        <f>'CO2'!AR49+25*'CH4'!AR49/1000+298*N2O!AR49/1000+'HFCs - AR4'!AR49+'PFCs - AR4'!AR49+'SF6 - AR4'!AR49</f>
        <v>158.58632835940699</v>
      </c>
      <c r="AS49" s="15">
        <f>'CO2'!AS49+25*'CH4'!AS49/1000+298*N2O!AS49/1000+'HFCs - AR4'!AS49+'PFCs - AR4'!AS49+'SF6 - AR4'!AS49</f>
        <v>158.55612673179886</v>
      </c>
      <c r="AT49" s="15">
        <f>'CO2'!AT49+25*'CH4'!AT49/1000+298*N2O!AT49/1000+'HFCs - AR4'!AT49+'PFCs - AR4'!AT49+'SF6 - AR4'!AT49</f>
        <v>158.47788359975038</v>
      </c>
      <c r="AU49" s="15">
        <f>'CO2'!AU49+25*'CH4'!AU49/1000+298*N2O!AU49/1000+'HFCs - AR4'!AU49+'PFCs - AR4'!AU49+'SF6 - AR4'!AU49</f>
        <v>158.46169149099924</v>
      </c>
      <c r="AV49" s="15">
        <f>'CO2'!AV49+25*'CH4'!AV49/1000+298*N2O!AV49/1000+'HFCs - AR4'!AV49+'PFCs - AR4'!AV49+'SF6 - AR4'!AV49</f>
        <v>158.43659505000474</v>
      </c>
      <c r="AW49" s="15">
        <f>'CO2'!AW49+25*'CH4'!AW49/1000+298*N2O!AW49/1000+'HFCs - AR4'!AW49+'PFCs - AR4'!AW49+'SF6 - AR4'!AW49</f>
        <v>158.43969580687647</v>
      </c>
      <c r="AX49" s="15">
        <f>'CO2'!AX49+25*'CH4'!AX49/1000+298*N2O!AX49/1000+'HFCs - AR4'!AX49+'PFCs - AR4'!AX49+'SF6 - AR4'!AX49</f>
        <v>158.44186238355013</v>
      </c>
      <c r="AY49" s="15">
        <f>'CO2'!AY49+25*'CH4'!AY49/1000+298*N2O!AY49/1000+'HFCs - AR4'!AY49+'PFCs - AR4'!AY49+'SF6 - AR4'!AY49</f>
        <v>158.44448588860658</v>
      </c>
      <c r="AZ49" s="15">
        <f>'CO2'!AZ49+25*'CH4'!AZ49/1000+298*N2O!AZ49/1000+'HFCs - AR4'!AZ49+'PFCs - AR4'!AZ49+'SF6 - AR4'!AZ49</f>
        <v>158.44741332829031</v>
      </c>
      <c r="BA49" s="15">
        <f>'CO2'!BA49+25*'CH4'!BA49/1000+298*N2O!BA49/1000+'HFCs - AR4'!BA49+'PFCs - AR4'!BA49+'SF6 - AR4'!BA49</f>
        <v>158.44904763661202</v>
      </c>
      <c r="BB49" s="153"/>
    </row>
    <row r="50" spans="1:54" x14ac:dyDescent="0.2">
      <c r="A50" s="94" t="s">
        <v>158</v>
      </c>
      <c r="B50" s="124" t="s">
        <v>166</v>
      </c>
      <c r="C50" s="15">
        <f>'CO2'!C50+25*'CH4'!C50/1000+298*N2O!C50/1000+'HFCs - AR4'!C50+'PFCs - AR4'!C50+'SF6 - AR4'!C50</f>
        <v>1875.0160000000001</v>
      </c>
      <c r="D50" s="146">
        <f>'CO2'!D50+25*'CH4'!D50/1000+298*N2O!D50/1000+'HFCs - AR4'!D50+'PFCs - AR4'!D50+'SF6 - AR4'!D50</f>
        <v>1849.2602857142861</v>
      </c>
      <c r="E50" s="146">
        <f>'CO2'!E50+25*'CH4'!E50/1000+298*N2O!E50/1000+'HFCs - AR4'!E50+'PFCs - AR4'!E50+'SF6 - AR4'!E50</f>
        <v>1730.315714285714</v>
      </c>
      <c r="F50" s="146">
        <f>'CO2'!F50+25*'CH4'!F50/1000+298*N2O!F50/1000+'HFCs - AR4'!F50+'PFCs - AR4'!F50+'SF6 - AR4'!F50</f>
        <v>1558.9231428571416</v>
      </c>
      <c r="G50" s="146">
        <f>'CO2'!G50+25*'CH4'!G50/1000+298*N2O!G50/1000+'HFCs - AR4'!G50+'PFCs - AR4'!G50+'SF6 - AR4'!G50</f>
        <v>1527.548</v>
      </c>
      <c r="H50" s="146">
        <f>'CO2'!H50+25*'CH4'!H50/1000+298*N2O!H50/1000+'HFCs - AR4'!H50+'PFCs - AR4'!H50+'SF6 - AR4'!H50</f>
        <v>1479.314571428572</v>
      </c>
      <c r="I50" s="146">
        <f>'CO2'!I50+25*'CH4'!I50/1000+298*N2O!I50/1000+'HFCs - AR4'!I50+'PFCs - AR4'!I50+'SF6 - AR4'!I50</f>
        <v>1361.9855857142863</v>
      </c>
      <c r="J50" s="146">
        <f>'CO2'!J50+25*'CH4'!J50/1000+298*N2O!J50/1000+'HFCs - AR4'!J50+'PFCs - AR4'!J50+'SF6 - AR4'!J50</f>
        <v>1346.7897142857139</v>
      </c>
      <c r="K50" s="146">
        <f>'CO2'!K50+25*'CH4'!K50/1000+298*N2O!K50/1000+'HFCs - AR4'!K50+'PFCs - AR4'!K50+'SF6 - AR4'!K50</f>
        <v>1326.1851428571447</v>
      </c>
      <c r="L50" s="146">
        <f>'CO2'!L50+25*'CH4'!L50/1000+298*N2O!L50/1000+'HFCs - AR4'!L50+'PFCs - AR4'!L50+'SF6 - AR4'!L50</f>
        <v>1230.2989599999999</v>
      </c>
      <c r="M50" s="146">
        <f>'CO2'!M50+25*'CH4'!M50/1000+298*N2O!M50/1000+'HFCs - AR4'!M50+'PFCs - AR4'!M50+'SF6 - AR4'!M50</f>
        <v>1177.5699885714275</v>
      </c>
      <c r="N50" s="146">
        <f>'CO2'!N50+25*'CH4'!N50/1000+298*N2O!N50/1000+'HFCs - AR4'!N50+'PFCs - AR4'!N50+'SF6 - AR4'!N50</f>
        <v>1094.3041057142862</v>
      </c>
      <c r="O50" s="146">
        <f>'CO2'!O50+25*'CH4'!O50/1000+298*N2O!O50/1000+'HFCs - AR4'!O50+'PFCs - AR4'!O50+'SF6 - AR4'!O50</f>
        <v>987.16033428571382</v>
      </c>
      <c r="P50" s="146">
        <f>'CO2'!P50+25*'CH4'!P50/1000+298*N2O!P50/1000+'HFCs - AR4'!P50+'PFCs - AR4'!P50+'SF6 - AR4'!P50</f>
        <v>942.25641714285848</v>
      </c>
      <c r="Q50" s="146">
        <f>'CO2'!Q50+25*'CH4'!Q50/1000+298*N2O!Q50/1000+'HFCs - AR4'!Q50+'PFCs - AR4'!Q50+'SF6 - AR4'!Q50</f>
        <v>968.11515428571374</v>
      </c>
      <c r="R50" s="146">
        <f>'CO2'!R50+25*'CH4'!R50/1000+298*N2O!R50/1000+'HFCs - AR4'!R50+'PFCs - AR4'!R50+'SF6 - AR4'!R50</f>
        <v>965.84865142857234</v>
      </c>
      <c r="S50" s="146">
        <f>'CO2'!S50+25*'CH4'!S50/1000+298*N2O!S50/1000+'HFCs - AR4'!S50+'PFCs - AR4'!S50+'SF6 - AR4'!S50</f>
        <v>897.96127142857233</v>
      </c>
      <c r="T50" s="146">
        <f>'CO2'!T50+25*'CH4'!T50/1000+298*N2O!T50/1000+'HFCs - AR4'!T50+'PFCs - AR4'!T50+'SF6 - AR4'!T50</f>
        <v>911.27463428571389</v>
      </c>
      <c r="U50" s="146">
        <f>'CO2'!U50+25*'CH4'!U50/1000+298*N2O!U50/1000+'HFCs - AR4'!U50+'PFCs - AR4'!U50+'SF6 - AR4'!U50</f>
        <v>1032.1063971428584</v>
      </c>
      <c r="V50" s="146">
        <f>'CO2'!V50+25*'CH4'!V50/1000+298*N2O!V50/1000+'HFCs - AR4'!V50+'PFCs - AR4'!V50+'SF6 - AR4'!V50</f>
        <v>984.56603142857227</v>
      </c>
      <c r="W50" s="146">
        <f>'CO2'!W50+25*'CH4'!W50/1000+298*N2O!W50/1000+'HFCs - AR4'!W50+'PFCs - AR4'!W50+'SF6 - AR4'!W50</f>
        <v>931.37814000000014</v>
      </c>
      <c r="X50" s="146">
        <f>'CO2'!X50+25*'CH4'!X50/1000+298*N2O!X50/1000+'HFCs - AR4'!X50+'PFCs - AR4'!X50+'SF6 - AR4'!X50</f>
        <v>958.10788857142779</v>
      </c>
      <c r="Y50" s="146">
        <f>'CO2'!Y50+25*'CH4'!Y50/1000+298*N2O!Y50/1000+'HFCs - AR4'!Y50+'PFCs - AR4'!Y50+'SF6 - AR4'!Y50</f>
        <v>928.32023428571392</v>
      </c>
      <c r="Z50" s="146">
        <f>'CO2'!Z50+25*'CH4'!Z50/1000+298*N2O!Z50/1000+'HFCs - AR4'!Z50+'PFCs - AR4'!Z50+'SF6 - AR4'!Z50</f>
        <v>935.63954000000001</v>
      </c>
      <c r="AA50" s="146">
        <f>'CO2'!AA50+25*'CH4'!AA50/1000+298*N2O!AA50/1000+'HFCs - AR4'!AA50+'PFCs - AR4'!AA50+'SF6 - AR4'!AA50</f>
        <v>954.90481428571388</v>
      </c>
      <c r="AB50" s="146">
        <f>'CO2'!AB50+25*'CH4'!AB50/1000+298*N2O!AB50/1000+'HFCs - AR4'!AB50+'PFCs - AR4'!AB50+'SF6 - AR4'!AB50</f>
        <v>987.71291142857228</v>
      </c>
      <c r="AC50" s="146">
        <f>'CO2'!AC50+25*'CH4'!AC50/1000+298*N2O!AC50/1000+'HFCs - AR4'!AC50+'PFCs - AR4'!AC50+'SF6 - AR4'!AC50</f>
        <v>1135.7380257142861</v>
      </c>
      <c r="AD50" s="146">
        <f>'CO2'!AD50+25*'CH4'!AD50/1000+298*N2O!AD50/1000+'HFCs - AR4'!AD50+'PFCs - AR4'!AD50+'SF6 - AR4'!AD50</f>
        <v>1164.5703771428584</v>
      </c>
      <c r="AE50" s="146">
        <f>'CO2'!AE50+25*'CH4'!AE50/1000+298*N2O!AE50/1000+'HFCs - AR4'!AE50+'PFCs - AR4'!AE50+'SF6 - AR4'!AE50</f>
        <v>1049.821645714286</v>
      </c>
      <c r="AF50" s="146">
        <f>'CO2'!AF50+25*'CH4'!AF50/1000+298*N2O!AF50/1000+'HFCs - AR4'!AF50+'PFCs - AR4'!AF50+'SF6 - AR4'!AF50</f>
        <v>1113.5085028571416</v>
      </c>
      <c r="AG50" s="146">
        <f>'CO2'!AG50+25*'CH4'!AG50/1000+298*N2O!AG50/1000+'HFCs - AR4'!AG50+'PFCs - AR4'!AG50+'SF6 - AR4'!AG50</f>
        <v>1115.1701701492016</v>
      </c>
      <c r="AH50" s="146">
        <f>'CO2'!AH50+25*'CH4'!AH50/1000+298*N2O!AH50/1000+'HFCs - AR4'!AH50+'PFCs - AR4'!AH50+'SF6 - AR4'!AH50</f>
        <v>1062.1976429205608</v>
      </c>
      <c r="AI50" s="146">
        <f>'CO2'!AI50+25*'CH4'!AI50/1000+298*N2O!AI50/1000+'HFCs - AR4'!AI50+'PFCs - AR4'!AI50+'SF6 - AR4'!AI50</f>
        <v>1050.9089790136165</v>
      </c>
      <c r="AJ50" s="146">
        <f>'CO2'!AJ50+25*'CH4'!AJ50/1000+298*N2O!AJ50/1000+'HFCs - AR4'!AJ50+'PFCs - AR4'!AJ50+'SF6 - AR4'!AJ50</f>
        <v>1012.7770696740812</v>
      </c>
      <c r="AK50" s="146">
        <f>'CO2'!AK50+25*'CH4'!AK50/1000+298*N2O!AK50/1000+'HFCs - AR4'!AK50+'PFCs - AR4'!AK50+'SF6 - AR4'!AK50</f>
        <v>1002.5785259734414</v>
      </c>
      <c r="AL50" s="146">
        <f>'CO2'!AL50+25*'CH4'!AL50/1000+298*N2O!AL50/1000+'HFCs - AR4'!AL50+'PFCs - AR4'!AL50+'SF6 - AR4'!AL50</f>
        <v>991.91590864790749</v>
      </c>
      <c r="AM50" s="146">
        <f>'CO2'!AM50+25*'CH4'!AM50/1000+298*N2O!AM50/1000+'HFCs - AR4'!AM50+'PFCs - AR4'!AM50+'SF6 - AR4'!AM50</f>
        <v>981.4626156517146</v>
      </c>
      <c r="AN50" s="146">
        <f>'CO2'!AN50+25*'CH4'!AN50/1000+298*N2O!AN50/1000+'HFCs - AR4'!AN50+'PFCs - AR4'!AN50+'SF6 - AR4'!AN50</f>
        <v>970.70431378791818</v>
      </c>
      <c r="AO50" s="146">
        <f>'CO2'!AO50+25*'CH4'!AO50/1000+298*N2O!AO50/1000+'HFCs - AR4'!AO50+'PFCs - AR4'!AO50+'SF6 - AR4'!AO50</f>
        <v>961.68756007752279</v>
      </c>
      <c r="AP50" s="146">
        <f>'CO2'!AP50+25*'CH4'!AP50/1000+298*N2O!AP50/1000+'HFCs - AR4'!AP50+'PFCs - AR4'!AP50+'SF6 - AR4'!AP50</f>
        <v>951.88760437666394</v>
      </c>
      <c r="AQ50" s="146">
        <f>'CO2'!AQ50+25*'CH4'!AQ50/1000+298*N2O!AQ50/1000+'HFCs - AR4'!AQ50+'PFCs - AR4'!AQ50+'SF6 - AR4'!AQ50</f>
        <v>941.38879217514705</v>
      </c>
      <c r="AR50" s="146">
        <f>'CO2'!AR50+25*'CH4'!AR50/1000+298*N2O!AR50/1000+'HFCs - AR4'!AR50+'PFCs - AR4'!AR50+'SF6 - AR4'!AR50</f>
        <v>941.3941180957197</v>
      </c>
      <c r="AS50" s="146">
        <f>'CO2'!AS50+25*'CH4'!AS50/1000+298*N2O!AS50/1000+'HFCs - AR4'!AS50+'PFCs - AR4'!AS50+'SF6 - AR4'!AS50</f>
        <v>941.93697473108455</v>
      </c>
      <c r="AT50" s="146">
        <f>'CO2'!AT50+25*'CH4'!AT50/1000+298*N2O!AT50/1000+'HFCs - AR4'!AT50+'PFCs - AR4'!AT50+'SF6 - AR4'!AT50</f>
        <v>941.93697473108455</v>
      </c>
      <c r="AU50" s="146">
        <f>'CO2'!AU50+25*'CH4'!AU50/1000+298*N2O!AU50/1000+'HFCs - AR4'!AU50+'PFCs - AR4'!AU50+'SF6 - AR4'!AU50</f>
        <v>941.93697473108455</v>
      </c>
      <c r="AV50" s="146">
        <f>'CO2'!AV50+25*'CH4'!AV50/1000+298*N2O!AV50/1000+'HFCs - AR4'!AV50+'PFCs - AR4'!AV50+'SF6 - AR4'!AV50</f>
        <v>941.93697473108455</v>
      </c>
      <c r="AW50" s="146">
        <f>'CO2'!AW50+25*'CH4'!AW50/1000+298*N2O!AW50/1000+'HFCs - AR4'!AW50+'PFCs - AR4'!AW50+'SF6 - AR4'!AW50</f>
        <v>941.93697473108455</v>
      </c>
      <c r="AX50" s="146">
        <f>'CO2'!AX50+25*'CH4'!AX50/1000+298*N2O!AX50/1000+'HFCs - AR4'!AX50+'PFCs - AR4'!AX50+'SF6 - AR4'!AX50</f>
        <v>941.93697473108455</v>
      </c>
      <c r="AY50" s="146">
        <f>'CO2'!AY50+25*'CH4'!AY50/1000+298*N2O!AY50/1000+'HFCs - AR4'!AY50+'PFCs - AR4'!AY50+'SF6 - AR4'!AY50</f>
        <v>941.93697473108455</v>
      </c>
      <c r="AZ50" s="146">
        <f>'CO2'!AZ50+25*'CH4'!AZ50/1000+298*N2O!AZ50/1000+'HFCs - AR4'!AZ50+'PFCs - AR4'!AZ50+'SF6 - AR4'!AZ50</f>
        <v>941.93697473108455</v>
      </c>
      <c r="BA50" s="146">
        <f>'CO2'!BA50+25*'CH4'!BA50/1000+298*N2O!BA50/1000+'HFCs - AR4'!BA50+'PFCs - AR4'!BA50+'SF6 - AR4'!BA50</f>
        <v>941.93697473108455</v>
      </c>
      <c r="BB50" s="153"/>
    </row>
    <row r="51" spans="1:54" x14ac:dyDescent="0.2">
      <c r="A51" s="94" t="s">
        <v>159</v>
      </c>
      <c r="B51" s="124" t="s">
        <v>167</v>
      </c>
      <c r="C51" s="15">
        <f>'CO2'!C51+25*'CH4'!C51/1000+298*N2O!C51/1000+'HFCs - AR4'!C51+'PFCs - AR4'!C51+'SF6 - AR4'!C51</f>
        <v>1012.7625274641417</v>
      </c>
      <c r="D51" s="146">
        <f>'CO2'!D51+25*'CH4'!D51/1000+298*N2O!D51/1000+'HFCs - AR4'!D51+'PFCs - AR4'!D51+'SF6 - AR4'!D51</f>
        <v>1013.5264339408732</v>
      </c>
      <c r="E51" s="146">
        <f>'CO2'!E51+25*'CH4'!E51/1000+298*N2O!E51/1000+'HFCs - AR4'!E51+'PFCs - AR4'!E51+'SF6 - AR4'!E51</f>
        <v>1018.9802723205497</v>
      </c>
      <c r="F51" s="146">
        <f>'CO2'!F51+25*'CH4'!F51/1000+298*N2O!F51/1000+'HFCs - AR4'!F51+'PFCs - AR4'!F51+'SF6 - AR4'!F51</f>
        <v>1036.528377489956</v>
      </c>
      <c r="G51" s="146">
        <f>'CO2'!G51+25*'CH4'!G51/1000+298*N2O!G51/1000+'HFCs - AR4'!G51+'PFCs - AR4'!G51+'SF6 - AR4'!G51</f>
        <v>995.38718754153354</v>
      </c>
      <c r="H51" s="146">
        <f>'CO2'!H51+25*'CH4'!H51/1000+298*N2O!H51/1000+'HFCs - AR4'!H51+'PFCs - AR4'!H51+'SF6 - AR4'!H51</f>
        <v>967.20397516080311</v>
      </c>
      <c r="I51" s="146">
        <f>'CO2'!I51+25*'CH4'!I51/1000+298*N2O!I51/1000+'HFCs - AR4'!I51+'PFCs - AR4'!I51+'SF6 - AR4'!I51</f>
        <v>965.79932243373264</v>
      </c>
      <c r="J51" s="146">
        <f>'CO2'!J51+25*'CH4'!J51/1000+298*N2O!J51/1000+'HFCs - AR4'!J51+'PFCs - AR4'!J51+'SF6 - AR4'!J51</f>
        <v>956.00301463848655</v>
      </c>
      <c r="K51" s="146">
        <f>'CO2'!K51+25*'CH4'!K51/1000+298*N2O!K51/1000+'HFCs - AR4'!K51+'PFCs - AR4'!K51+'SF6 - AR4'!K51</f>
        <v>975.55407733567642</v>
      </c>
      <c r="L51" s="146">
        <f>'CO2'!L51+25*'CH4'!L51/1000+298*N2O!L51/1000+'HFCs - AR4'!L51+'PFCs - AR4'!L51+'SF6 - AR4'!L51</f>
        <v>960.08641416985211</v>
      </c>
      <c r="M51" s="146">
        <f>'CO2'!M51+25*'CH4'!M51/1000+298*N2O!M51/1000+'HFCs - AR4'!M51+'PFCs - AR4'!M51+'SF6 - AR4'!M51</f>
        <v>953.80539725613937</v>
      </c>
      <c r="N51" s="146">
        <f>'CO2'!N51+25*'CH4'!N51/1000+298*N2O!N51/1000+'HFCs - AR4'!N51+'PFCs - AR4'!N51+'SF6 - AR4'!N51</f>
        <v>988.14691119183033</v>
      </c>
      <c r="O51" s="146">
        <f>'CO2'!O51+25*'CH4'!O51/1000+298*N2O!O51/1000+'HFCs - AR4'!O51+'PFCs - AR4'!O51+'SF6 - AR4'!O51</f>
        <v>1008.5395474816561</v>
      </c>
      <c r="P51" s="146">
        <f>'CO2'!P51+25*'CH4'!P51/1000+298*N2O!P51/1000+'HFCs - AR4'!P51+'PFCs - AR4'!P51+'SF6 - AR4'!P51</f>
        <v>1002.7445964664229</v>
      </c>
      <c r="Q51" s="146">
        <f>'CO2'!Q51+25*'CH4'!Q51/1000+298*N2O!Q51/1000+'HFCs - AR4'!Q51+'PFCs - AR4'!Q51+'SF6 - AR4'!Q51</f>
        <v>1015.15783294548</v>
      </c>
      <c r="R51" s="146">
        <f>'CO2'!R51+25*'CH4'!R51/1000+298*N2O!R51/1000+'HFCs - AR4'!R51+'PFCs - AR4'!R51+'SF6 - AR4'!R51</f>
        <v>1016.9252946974984</v>
      </c>
      <c r="S51" s="146">
        <f>'CO2'!S51+25*'CH4'!S51/1000+298*N2O!S51/1000+'HFCs - AR4'!S51+'PFCs - AR4'!S51+'SF6 - AR4'!S51</f>
        <v>988.18733516604698</v>
      </c>
      <c r="T51" s="146">
        <f>'CO2'!T51+25*'CH4'!T51/1000+298*N2O!T51/1000+'HFCs - AR4'!T51+'PFCs - AR4'!T51+'SF6 - AR4'!T51</f>
        <v>1045.0976576191713</v>
      </c>
      <c r="U51" s="146">
        <f>'CO2'!U51+25*'CH4'!U51/1000+298*N2O!U51/1000+'HFCs - AR4'!U51+'PFCs - AR4'!U51+'SF6 - AR4'!U51</f>
        <v>1027.8875993449014</v>
      </c>
      <c r="V51" s="146">
        <f>'CO2'!V51+25*'CH4'!V51/1000+298*N2O!V51/1000+'HFCs - AR4'!V51+'PFCs - AR4'!V51+'SF6 - AR4'!V51</f>
        <v>1005.2821676362458</v>
      </c>
      <c r="W51" s="146">
        <f>'CO2'!W51+25*'CH4'!W51/1000+298*N2O!W51/1000+'HFCs - AR4'!W51+'PFCs - AR4'!W51+'SF6 - AR4'!W51</f>
        <v>1006.7588242909994</v>
      </c>
      <c r="X51" s="146">
        <f>'CO2'!X51+25*'CH4'!X51/1000+298*N2O!X51/1000+'HFCs - AR4'!X51+'PFCs - AR4'!X51+'SF6 - AR4'!X51</f>
        <v>1004.6121475838797</v>
      </c>
      <c r="Y51" s="146">
        <f>'CO2'!Y51+25*'CH4'!Y51/1000+298*N2O!Y51/1000+'HFCs - AR4'!Y51+'PFCs - AR4'!Y51+'SF6 - AR4'!Y51</f>
        <v>1001.8583240749089</v>
      </c>
      <c r="Z51" s="146">
        <f>'CO2'!Z51+25*'CH4'!Z51/1000+298*N2O!Z51/1000+'HFCs - AR4'!Z51+'PFCs - AR4'!Z51+'SF6 - AR4'!Z51</f>
        <v>1009.2809171315578</v>
      </c>
      <c r="AA51" s="146">
        <f>'CO2'!AA51+25*'CH4'!AA51/1000+298*N2O!AA51/1000+'HFCs - AR4'!AA51+'PFCs - AR4'!AA51+'SF6 - AR4'!AA51</f>
        <v>1014.3051843241258</v>
      </c>
      <c r="AB51" s="146">
        <f>'CO2'!AB51+25*'CH4'!AB51/1000+298*N2O!AB51/1000+'HFCs - AR4'!AB51+'PFCs - AR4'!AB51+'SF6 - AR4'!AB51</f>
        <v>1016.3768597148897</v>
      </c>
      <c r="AC51" s="146">
        <f>'CO2'!AC51+25*'CH4'!AC51/1000+298*N2O!AC51/1000+'HFCs - AR4'!AC51+'PFCs - AR4'!AC51+'SF6 - AR4'!AC51</f>
        <v>1026.3603305086342</v>
      </c>
      <c r="AD51" s="146">
        <f>'CO2'!AD51+25*'CH4'!AD51/1000+298*N2O!AD51/1000+'HFCs - AR4'!AD51+'PFCs - AR4'!AD51+'SF6 - AR4'!AD51</f>
        <v>1044.0431322107515</v>
      </c>
      <c r="AE51" s="146">
        <f>'CO2'!AE51+25*'CH4'!AE51/1000+298*N2O!AE51/1000+'HFCs - AR4'!AE51+'PFCs - AR4'!AE51+'SF6 - AR4'!AE51</f>
        <v>1054.9488399041991</v>
      </c>
      <c r="AF51" s="146">
        <f>'CO2'!AF51+25*'CH4'!AF51/1000+298*N2O!AF51/1000+'HFCs - AR4'!AF51+'PFCs - AR4'!AF51+'SF6 - AR4'!AF51</f>
        <v>1021.502883516907</v>
      </c>
      <c r="AG51" s="146">
        <f>'CO2'!AG51+25*'CH4'!AG51/1000+298*N2O!AG51/1000+'HFCs - AR4'!AG51+'PFCs - AR4'!AG51+'SF6 - AR4'!AG51</f>
        <v>1010.229958565774</v>
      </c>
      <c r="AH51" s="146">
        <f>'CO2'!AH51+25*'CH4'!AH51/1000+298*N2O!AH51/1000+'HFCs - AR4'!AH51+'PFCs - AR4'!AH51+'SF6 - AR4'!AH51</f>
        <v>971.2806044170984</v>
      </c>
      <c r="AI51" s="146">
        <f>'CO2'!AI51+25*'CH4'!AI51/1000+298*N2O!AI51/1000+'HFCs - AR4'!AI51+'PFCs - AR4'!AI51+'SF6 - AR4'!AI51</f>
        <v>975.19127384073431</v>
      </c>
      <c r="AJ51" s="146">
        <f>'CO2'!AJ51+25*'CH4'!AJ51/1000+298*N2O!AJ51/1000+'HFCs - AR4'!AJ51+'PFCs - AR4'!AJ51+'SF6 - AR4'!AJ51</f>
        <v>978.0631897603165</v>
      </c>
      <c r="AK51" s="146">
        <f>'CO2'!AK51+25*'CH4'!AK51/1000+298*N2O!AK51/1000+'HFCs - AR4'!AK51+'PFCs - AR4'!AK51+'SF6 - AR4'!AK51</f>
        <v>980.56701221124854</v>
      </c>
      <c r="AL51" s="146">
        <f>'CO2'!AL51+25*'CH4'!AL51/1000+298*N2O!AL51/1000+'HFCs - AR4'!AL51+'PFCs - AR4'!AL51+'SF6 - AR4'!AL51</f>
        <v>983.01084004265294</v>
      </c>
      <c r="AM51" s="146">
        <f>'CO2'!AM51+25*'CH4'!AM51/1000+298*N2O!AM51/1000+'HFCs - AR4'!AM51+'PFCs - AR4'!AM51+'SF6 - AR4'!AM51</f>
        <v>985.87957487096753</v>
      </c>
      <c r="AN51" s="146">
        <f>'CO2'!AN51+25*'CH4'!AN51/1000+298*N2O!AN51/1000+'HFCs - AR4'!AN51+'PFCs - AR4'!AN51+'SF6 - AR4'!AN51</f>
        <v>988.54544202900468</v>
      </c>
      <c r="AO51" s="146">
        <f>'CO2'!AO51+25*'CH4'!AO51/1000+298*N2O!AO51/1000+'HFCs - AR4'!AO51+'PFCs - AR4'!AO51+'SF6 - AR4'!AO51</f>
        <v>989.62836692633061</v>
      </c>
      <c r="AP51" s="146">
        <f>'CO2'!AP51+25*'CH4'!AP51/1000+298*N2O!AP51/1000+'HFCs - AR4'!AP51+'PFCs - AR4'!AP51+'SF6 - AR4'!AP51</f>
        <v>991.1443713655749</v>
      </c>
      <c r="AQ51" s="146">
        <f>'CO2'!AQ51+25*'CH4'!AQ51/1000+298*N2O!AQ51/1000+'HFCs - AR4'!AQ51+'PFCs - AR4'!AQ51+'SF6 - AR4'!AQ51</f>
        <v>993.56069879494373</v>
      </c>
      <c r="AR51" s="146">
        <f>'CO2'!AR51+25*'CH4'!AR51/1000+298*N2O!AR51/1000+'HFCs - AR4'!AR51+'PFCs - AR4'!AR51+'SF6 - AR4'!AR51</f>
        <v>993.55092360582557</v>
      </c>
      <c r="AS51" s="146">
        <f>'CO2'!AS51+25*'CH4'!AS51/1000+298*N2O!AS51/1000+'HFCs - AR4'!AS51+'PFCs - AR4'!AS51+'SF6 - AR4'!AS51</f>
        <v>993.39364314208626</v>
      </c>
      <c r="AT51" s="146">
        <f>'CO2'!AT51+25*'CH4'!AT51/1000+298*N2O!AT51/1000+'HFCs - AR4'!AT51+'PFCs - AR4'!AT51+'SF6 - AR4'!AT51</f>
        <v>993.0028099281235</v>
      </c>
      <c r="AU51" s="146">
        <f>'CO2'!AU51+25*'CH4'!AU51/1000+298*N2O!AU51/1000+'HFCs - AR4'!AU51+'PFCs - AR4'!AU51+'SF6 - AR4'!AU51</f>
        <v>992.92733619164858</v>
      </c>
      <c r="AV51" s="146">
        <f>'CO2'!AV51+25*'CH4'!AV51/1000+298*N2O!AV51/1000+'HFCs - AR4'!AV51+'PFCs - AR4'!AV51+'SF6 - AR4'!AV51</f>
        <v>992.80992998505724</v>
      </c>
      <c r="AW51" s="146">
        <f>'CO2'!AW51+25*'CH4'!AW51/1000+298*N2O!AW51/1000+'HFCs - AR4'!AW51+'PFCs - AR4'!AW51+'SF6 - AR4'!AW51</f>
        <v>992.81409159956695</v>
      </c>
      <c r="AX51" s="146">
        <f>'CO2'!AX51+25*'CH4'!AX51/1000+298*N2O!AX51/1000+'HFCs - AR4'!AX51+'PFCs - AR4'!AX51+'SF6 - AR4'!AX51</f>
        <v>992.81767967547637</v>
      </c>
      <c r="AY51" s="146">
        <f>'CO2'!AY51+25*'CH4'!AY51/1000+298*N2O!AY51/1000+'HFCs - AR4'!AY51+'PFCs - AR4'!AY51+'SF6 - AR4'!AY51</f>
        <v>992.82229297234244</v>
      </c>
      <c r="AZ51" s="146">
        <f>'CO2'!AZ51+25*'CH4'!AZ51/1000+298*N2O!AZ51/1000+'HFCs - AR4'!AZ51+'PFCs - AR4'!AZ51+'SF6 - AR4'!AZ51</f>
        <v>992.82795828968551</v>
      </c>
      <c r="BA51" s="146">
        <f>'CO2'!BA51+25*'CH4'!BA51/1000+298*N2O!BA51/1000+'HFCs - AR4'!BA51+'PFCs - AR4'!BA51+'SF6 - AR4'!BA51</f>
        <v>992.82793655698742</v>
      </c>
      <c r="BB51" s="153"/>
    </row>
    <row r="52" spans="1:54" x14ac:dyDescent="0.2">
      <c r="A52" s="94" t="s">
        <v>160</v>
      </c>
      <c r="B52" s="124" t="s">
        <v>168</v>
      </c>
      <c r="C52" s="15">
        <f>'CO2'!C52+25*'CH4'!C52/1000+298*N2O!C52/1000+'HFCs - AR4'!C52+'PFCs - AR4'!C52+'SF6 - AR4'!C52</f>
        <v>297.88946707377664</v>
      </c>
      <c r="D52" s="146">
        <f>'CO2'!D52+25*'CH4'!D52/1000+298*N2O!D52/1000+'HFCs - AR4'!D52+'PFCs - AR4'!D52+'SF6 - AR4'!D52</f>
        <v>304.19861717722375</v>
      </c>
      <c r="E52" s="146">
        <f>'CO2'!E52+25*'CH4'!E52/1000+298*N2O!E52/1000+'HFCs - AR4'!E52+'PFCs - AR4'!E52+'SF6 - AR4'!E52</f>
        <v>305.00379705106997</v>
      </c>
      <c r="F52" s="146">
        <f>'CO2'!F52+25*'CH4'!F52/1000+298*N2O!F52/1000+'HFCs - AR4'!F52+'PFCs - AR4'!F52+'SF6 - AR4'!F52</f>
        <v>311.8635964491105</v>
      </c>
      <c r="G52" s="146">
        <f>'CO2'!G52+25*'CH4'!G52/1000+298*N2O!G52/1000+'HFCs - AR4'!G52+'PFCs - AR4'!G52+'SF6 - AR4'!G52</f>
        <v>305.5476033591533</v>
      </c>
      <c r="H52" s="146">
        <f>'CO2'!H52+25*'CH4'!H52/1000+298*N2O!H52/1000+'HFCs - AR4'!H52+'PFCs - AR4'!H52+'SF6 - AR4'!H52</f>
        <v>311.41393228803116</v>
      </c>
      <c r="I52" s="146">
        <f>'CO2'!I52+25*'CH4'!I52/1000+298*N2O!I52/1000+'HFCs - AR4'!I52+'PFCs - AR4'!I52+'SF6 - AR4'!I52</f>
        <v>313.44527524259451</v>
      </c>
      <c r="J52" s="146">
        <f>'CO2'!J52+25*'CH4'!J52/1000+298*N2O!J52/1000+'HFCs - AR4'!J52+'PFCs - AR4'!J52+'SF6 - AR4'!J52</f>
        <v>306.63542366073415</v>
      </c>
      <c r="K52" s="146">
        <f>'CO2'!K52+25*'CH4'!K52/1000+298*N2O!K52/1000+'HFCs - AR4'!K52+'PFCs - AR4'!K52+'SF6 - AR4'!K52</f>
        <v>305.95509517488739</v>
      </c>
      <c r="L52" s="146">
        <f>'CO2'!L52+25*'CH4'!L52/1000+298*N2O!L52/1000+'HFCs - AR4'!L52+'PFCs - AR4'!L52+'SF6 - AR4'!L52</f>
        <v>300.31088016602678</v>
      </c>
      <c r="M52" s="146">
        <f>'CO2'!M52+25*'CH4'!M52/1000+298*N2O!M52/1000+'HFCs - AR4'!M52+'PFCs - AR4'!M52+'SF6 - AR4'!M52</f>
        <v>300.26222015196828</v>
      </c>
      <c r="N52" s="146">
        <f>'CO2'!N52+25*'CH4'!N52/1000+298*N2O!N52/1000+'HFCs - AR4'!N52+'PFCs - AR4'!N52+'SF6 - AR4'!N52</f>
        <v>304.67840565021299</v>
      </c>
      <c r="O52" s="146">
        <f>'CO2'!O52+25*'CH4'!O52/1000+298*N2O!O52/1000+'HFCs - AR4'!O52+'PFCs - AR4'!O52+'SF6 - AR4'!O52</f>
        <v>292.41425041295008</v>
      </c>
      <c r="P52" s="146">
        <f>'CO2'!P52+25*'CH4'!P52/1000+298*N2O!P52/1000+'HFCs - AR4'!P52+'PFCs - AR4'!P52+'SF6 - AR4'!P52</f>
        <v>258.90886537772917</v>
      </c>
      <c r="Q52" s="146">
        <f>'CO2'!Q52+25*'CH4'!Q52/1000+298*N2O!Q52/1000+'HFCs - AR4'!Q52+'PFCs - AR4'!Q52+'SF6 - AR4'!Q52</f>
        <v>235.96356623695598</v>
      </c>
      <c r="R52" s="146">
        <f>'CO2'!R52+25*'CH4'!R52/1000+298*N2O!R52/1000+'HFCs - AR4'!R52+'PFCs - AR4'!R52+'SF6 - AR4'!R52</f>
        <v>218.84383546480271</v>
      </c>
      <c r="S52" s="146">
        <f>'CO2'!S52+25*'CH4'!S52/1000+298*N2O!S52/1000+'HFCs - AR4'!S52+'PFCs - AR4'!S52+'SF6 - AR4'!S52</f>
        <v>205.23046129037093</v>
      </c>
      <c r="T52" s="146">
        <f>'CO2'!T52+25*'CH4'!T52/1000+298*N2O!T52/1000+'HFCs - AR4'!T52+'PFCs - AR4'!T52+'SF6 - AR4'!T52</f>
        <v>193.22648740049939</v>
      </c>
      <c r="U52" s="146">
        <f>'CO2'!U52+25*'CH4'!U52/1000+298*N2O!U52/1000+'HFCs - AR4'!U52+'PFCs - AR4'!U52+'SF6 - AR4'!U52</f>
        <v>193.71538926689857</v>
      </c>
      <c r="V52" s="146">
        <f>'CO2'!V52+25*'CH4'!V52/1000+298*N2O!V52/1000+'HFCs - AR4'!V52+'PFCs - AR4'!V52+'SF6 - AR4'!V52</f>
        <v>185.09342212687585</v>
      </c>
      <c r="W52" s="146">
        <f>'CO2'!W52+25*'CH4'!W52/1000+298*N2O!W52/1000+'HFCs - AR4'!W52+'PFCs - AR4'!W52+'SF6 - AR4'!W52</f>
        <v>182.87506376556757</v>
      </c>
      <c r="X52" s="146">
        <f>'CO2'!X52+25*'CH4'!X52/1000+298*N2O!X52/1000+'HFCs - AR4'!X52+'PFCs - AR4'!X52+'SF6 - AR4'!X52</f>
        <v>177.9517115926059</v>
      </c>
      <c r="Y52" s="146">
        <f>'CO2'!Y52+25*'CH4'!Y52/1000+298*N2O!Y52/1000+'HFCs - AR4'!Y52+'PFCs - AR4'!Y52+'SF6 - AR4'!Y52</f>
        <v>181.21723837194224</v>
      </c>
      <c r="Z52" s="146">
        <f>'CO2'!Z52+25*'CH4'!Z52/1000+298*N2O!Z52/1000+'HFCs - AR4'!Z52+'PFCs - AR4'!Z52+'SF6 - AR4'!Z52</f>
        <v>184.15699931625565</v>
      </c>
      <c r="AA52" s="146">
        <f>'CO2'!AA52+25*'CH4'!AA52/1000+298*N2O!AA52/1000+'HFCs - AR4'!AA52+'PFCs - AR4'!AA52+'SF6 - AR4'!AA52</f>
        <v>182.66300019636049</v>
      </c>
      <c r="AB52" s="146">
        <f>'CO2'!AB52+25*'CH4'!AB52/1000+298*N2O!AB52/1000+'HFCs - AR4'!AB52+'PFCs - AR4'!AB52+'SF6 - AR4'!AB52</f>
        <v>177.17858564135435</v>
      </c>
      <c r="AC52" s="146">
        <f>'CO2'!AC52+25*'CH4'!AC52/1000+298*N2O!AC52/1000+'HFCs - AR4'!AC52+'PFCs - AR4'!AC52+'SF6 - AR4'!AC52</f>
        <v>177.91201639110025</v>
      </c>
      <c r="AD52" s="146">
        <f>'CO2'!AD52+25*'CH4'!AD52/1000+298*N2O!AD52/1000+'HFCs - AR4'!AD52+'PFCs - AR4'!AD52+'SF6 - AR4'!AD52</f>
        <v>175.76528021004646</v>
      </c>
      <c r="AE52" s="146">
        <f>'CO2'!AE52+25*'CH4'!AE52/1000+298*N2O!AE52/1000+'HFCs - AR4'!AE52+'PFCs - AR4'!AE52+'SF6 - AR4'!AE52</f>
        <v>175.30614205107361</v>
      </c>
      <c r="AF52" s="146">
        <f>'CO2'!AF52+25*'CH4'!AF52/1000+298*N2O!AF52/1000+'HFCs - AR4'!AF52+'PFCs - AR4'!AF52+'SF6 - AR4'!AF52</f>
        <v>172.7140266063806</v>
      </c>
      <c r="AG52" s="146">
        <f>'CO2'!AG52+25*'CH4'!AG52/1000+298*N2O!AG52/1000+'HFCs - AR4'!AG52+'PFCs - AR4'!AG52+'SF6 - AR4'!AG52</f>
        <v>176.26391441972356</v>
      </c>
      <c r="AH52" s="146">
        <f>'CO2'!AH52+25*'CH4'!AH52/1000+298*N2O!AH52/1000+'HFCs - AR4'!AH52+'PFCs - AR4'!AH52+'SF6 - AR4'!AH52</f>
        <v>177.15410654598301</v>
      </c>
      <c r="AI52" s="146">
        <f>'CO2'!AI52+25*'CH4'!AI52/1000+298*N2O!AI52/1000+'HFCs - AR4'!AI52+'PFCs - AR4'!AI52+'SF6 - AR4'!AI52</f>
        <v>177.95658988267326</v>
      </c>
      <c r="AJ52" s="146">
        <f>'CO2'!AJ52+25*'CH4'!AJ52/1000+298*N2O!AJ52/1000+'HFCs - AR4'!AJ52+'PFCs - AR4'!AJ52+'SF6 - AR4'!AJ52</f>
        <v>178.79409926019207</v>
      </c>
      <c r="AK52" s="146">
        <f>'CO2'!AK52+25*'CH4'!AK52/1000+298*N2O!AK52/1000+'HFCs - AR4'!AK52+'PFCs - AR4'!AK52+'SF6 - AR4'!AK52</f>
        <v>179.68276051483156</v>
      </c>
      <c r="AL52" s="146">
        <f>'CO2'!AL52+25*'CH4'!AL52/1000+298*N2O!AL52/1000+'HFCs - AR4'!AL52+'PFCs - AR4'!AL52+'SF6 - AR4'!AL52</f>
        <v>180.5618111502786</v>
      </c>
      <c r="AM52" s="146">
        <f>'CO2'!AM52+25*'CH4'!AM52/1000+298*N2O!AM52/1000+'HFCs - AR4'!AM52+'PFCs - AR4'!AM52+'SF6 - AR4'!AM52</f>
        <v>181.41395364405719</v>
      </c>
      <c r="AN52" s="146">
        <f>'CO2'!AN52+25*'CH4'!AN52/1000+298*N2O!AN52/1000+'HFCs - AR4'!AN52+'PFCs - AR4'!AN52+'SF6 - AR4'!AN52</f>
        <v>182.20701116665072</v>
      </c>
      <c r="AO52" s="146">
        <f>'CO2'!AO52+25*'CH4'!AO52/1000+298*N2O!AO52/1000+'HFCs - AR4'!AO52+'PFCs - AR4'!AO52+'SF6 - AR4'!AO52</f>
        <v>182.99080281881626</v>
      </c>
      <c r="AP52" s="146">
        <f>'CO2'!AP52+25*'CH4'!AP52/1000+298*N2O!AP52/1000+'HFCs - AR4'!AP52+'PFCs - AR4'!AP52+'SF6 - AR4'!AP52</f>
        <v>183.77497093881493</v>
      </c>
      <c r="AQ52" s="146">
        <f>'CO2'!AQ52+25*'CH4'!AQ52/1000+298*N2O!AQ52/1000+'HFCs - AR4'!AQ52+'PFCs - AR4'!AQ52+'SF6 - AR4'!AQ52</f>
        <v>184.55697668915627</v>
      </c>
      <c r="AR52" s="146">
        <f>'CO2'!AR52+25*'CH4'!AR52/1000+298*N2O!AR52/1000+'HFCs - AR4'!AR52+'PFCs - AR4'!AR52+'SF6 - AR4'!AR52</f>
        <v>184.55697676845952</v>
      </c>
      <c r="AS52" s="146">
        <f>'CO2'!AS52+25*'CH4'!AS52/1000+298*N2O!AS52/1000+'HFCs - AR4'!AS52+'PFCs - AR4'!AS52+'SF6 - AR4'!AS52</f>
        <v>184.55697668915624</v>
      </c>
      <c r="AT52" s="146">
        <f>'CO2'!AT52+25*'CH4'!AT52/1000+298*N2O!AT52/1000+'HFCs - AR4'!AT52+'PFCs - AR4'!AT52+'SF6 - AR4'!AT52</f>
        <v>184.55697676845952</v>
      </c>
      <c r="AU52" s="146">
        <f>'CO2'!AU52+25*'CH4'!AU52/1000+298*N2O!AU52/1000+'HFCs - AR4'!AU52+'PFCs - AR4'!AU52+'SF6 - AR4'!AU52</f>
        <v>184.55697668915627</v>
      </c>
      <c r="AV52" s="146">
        <f>'CO2'!AV52+25*'CH4'!AV52/1000+298*N2O!AV52/1000+'HFCs - AR4'!AV52+'PFCs - AR4'!AV52+'SF6 - AR4'!AV52</f>
        <v>184.5569766891563</v>
      </c>
      <c r="AW52" s="146">
        <f>'CO2'!AW52+25*'CH4'!AW52/1000+298*N2O!AW52/1000+'HFCs - AR4'!AW52+'PFCs - AR4'!AW52+'SF6 - AR4'!AW52</f>
        <v>184.5569766891563</v>
      </c>
      <c r="AX52" s="146">
        <f>'CO2'!AX52+25*'CH4'!AX52/1000+298*N2O!AX52/1000+'HFCs - AR4'!AX52+'PFCs - AR4'!AX52+'SF6 - AR4'!AX52</f>
        <v>184.5569766891563</v>
      </c>
      <c r="AY52" s="146">
        <f>'CO2'!AY52+25*'CH4'!AY52/1000+298*N2O!AY52/1000+'HFCs - AR4'!AY52+'PFCs - AR4'!AY52+'SF6 - AR4'!AY52</f>
        <v>184.5569766891563</v>
      </c>
      <c r="AZ52" s="146">
        <f>'CO2'!AZ52+25*'CH4'!AZ52/1000+298*N2O!AZ52/1000+'HFCs - AR4'!AZ52+'PFCs - AR4'!AZ52+'SF6 - AR4'!AZ52</f>
        <v>184.55697668915627</v>
      </c>
      <c r="BA52" s="146">
        <f>'CO2'!BA52+25*'CH4'!BA52/1000+298*N2O!BA52/1000+'HFCs - AR4'!BA52+'PFCs - AR4'!BA52+'SF6 - AR4'!BA52</f>
        <v>184.55697668915627</v>
      </c>
      <c r="BB52" s="153"/>
    </row>
    <row r="53" spans="1:54" x14ac:dyDescent="0.2">
      <c r="A53" s="94" t="s">
        <v>161</v>
      </c>
      <c r="B53" s="124" t="s">
        <v>169</v>
      </c>
      <c r="C53" s="15">
        <f>'CO2'!C53+25*'CH4'!C53/1000+298*N2O!C53/1000+'HFCs - AR4'!C53+'PFCs - AR4'!C53+'SF6 - AR4'!C53</f>
        <v>569.27621142857231</v>
      </c>
      <c r="D53" s="146">
        <f>'CO2'!D53+25*'CH4'!D53/1000+298*N2O!D53/1000+'HFCs - AR4'!D53+'PFCs - AR4'!D53+'SF6 - AR4'!D53</f>
        <v>541.49750285714151</v>
      </c>
      <c r="E53" s="146">
        <f>'CO2'!E53+25*'CH4'!E53/1000+298*N2O!E53/1000+'HFCs - AR4'!E53+'PFCs - AR4'!E53+'SF6 - AR4'!E53</f>
        <v>410.4149657142861</v>
      </c>
      <c r="F53" s="146">
        <f>'CO2'!F53+25*'CH4'!F53/1000+298*N2O!F53/1000+'HFCs - AR4'!F53+'PFCs - AR4'!F53+'SF6 - AR4'!F53</f>
        <v>473.2916885714277</v>
      </c>
      <c r="G53" s="146">
        <f>'CO2'!G53+25*'CH4'!G53/1000+298*N2O!G53/1000+'HFCs - AR4'!G53+'PFCs - AR4'!G53+'SF6 - AR4'!G53</f>
        <v>458.94809714285844</v>
      </c>
      <c r="H53" s="146">
        <f>'CO2'!H53+25*'CH4'!H53/1000+298*N2O!H53/1000+'HFCs - AR4'!H53+'PFCs - AR4'!H53+'SF6 - AR4'!H53</f>
        <v>526.30163142857225</v>
      </c>
      <c r="I53" s="146">
        <f>'CO2'!I53+25*'CH4'!I53/1000+298*N2O!I53/1000+'HFCs - AR4'!I53+'PFCs - AR4'!I53+'SF6 - AR4'!I53</f>
        <v>532.37997999999993</v>
      </c>
      <c r="J53" s="146">
        <f>'CO2'!J53+25*'CH4'!J53/1000+298*N2O!J53/1000+'HFCs - AR4'!J53+'PFCs - AR4'!J53+'SF6 - AR4'!J53</f>
        <v>557.28341428571377</v>
      </c>
      <c r="K53" s="146">
        <f>'CO2'!K53+25*'CH4'!K53/1000+298*N2O!K53/1000+'HFCs - AR4'!K53+'PFCs - AR4'!K53+'SF6 - AR4'!K53</f>
        <v>559.89176571428618</v>
      </c>
      <c r="L53" s="146">
        <f>'CO2'!L53+25*'CH4'!L53/1000+298*N2O!L53/1000+'HFCs - AR4'!L53+'PFCs - AR4'!L53+'SF6 - AR4'!L53</f>
        <v>521.58131142857235</v>
      </c>
      <c r="M53" s="146">
        <f>'CO2'!M53+25*'CH4'!M53/1000+298*N2O!M53/1000+'HFCs - AR4'!M53+'PFCs - AR4'!M53+'SF6 - AR4'!M53</f>
        <v>546.69547428571389</v>
      </c>
      <c r="N53" s="146">
        <f>'CO2'!N53+25*'CH4'!N53/1000+298*N2O!N53/1000+'HFCs - AR4'!N53+'PFCs - AR4'!N53+'SF6 - AR4'!N53</f>
        <v>553.29362000000003</v>
      </c>
      <c r="O53" s="146">
        <f>'CO2'!O53+25*'CH4'!O53/1000+298*N2O!O53/1000+'HFCs - AR4'!O53+'PFCs - AR4'!O53+'SF6 - AR4'!O53</f>
        <v>521.6328228571416</v>
      </c>
      <c r="P53" s="146">
        <f>'CO2'!P53+25*'CH4'!P53/1000+298*N2O!P53/1000+'HFCs - AR4'!P53+'PFCs - AR4'!P53+'SF6 - AR4'!P53</f>
        <v>545.84319428571382</v>
      </c>
      <c r="Q53" s="146">
        <f>'CO2'!Q53+25*'CH4'!Q53/1000+298*N2O!Q53/1000+'HFCs - AR4'!Q53+'PFCs - AR4'!Q53+'SF6 - AR4'!Q53</f>
        <v>550.02030285714159</v>
      </c>
      <c r="R53" s="146">
        <f>'CO2'!R53+25*'CH4'!R53/1000+298*N2O!R53/1000+'HFCs - AR4'!R53+'PFCs - AR4'!R53+'SF6 - AR4'!R53</f>
        <v>588.08724857142772</v>
      </c>
      <c r="S53" s="146">
        <f>'CO2'!S53+25*'CH4'!S53/1000+298*N2O!S53/1000+'HFCs - AR4'!S53+'PFCs - AR4'!S53+'SF6 - AR4'!S53</f>
        <v>580.47760571428626</v>
      </c>
      <c r="T53" s="146">
        <f>'CO2'!T53+25*'CH4'!T53/1000+298*N2O!T53/1000+'HFCs - AR4'!T53+'PFCs - AR4'!T53+'SF6 - AR4'!T53</f>
        <v>576.27240000000006</v>
      </c>
      <c r="U53" s="146">
        <f>'CO2'!U53+25*'CH4'!U53/1000+298*N2O!U53/1000+'HFCs - AR4'!U53+'PFCs - AR4'!U53+'SF6 - AR4'!U53</f>
        <v>613.75867142857237</v>
      </c>
      <c r="V53" s="146">
        <f>'CO2'!V53+25*'CH4'!V53/1000+298*N2O!V53/1000+'HFCs - AR4'!V53+'PFCs - AR4'!V53+'SF6 - AR4'!V53</f>
        <v>692.59457142857229</v>
      </c>
      <c r="W53" s="146">
        <f>'CO2'!W53+25*'CH4'!W53/1000+298*N2O!W53/1000+'HFCs - AR4'!W53+'PFCs - AR4'!W53+'SF6 - AR4'!W53</f>
        <v>632.4760514285723</v>
      </c>
      <c r="X53" s="146">
        <f>'CO2'!X53+25*'CH4'!X53/1000+298*N2O!X53/1000+'HFCs - AR4'!X53+'PFCs - AR4'!X53+'SF6 - AR4'!X53</f>
        <v>652.81370000000004</v>
      </c>
      <c r="Y53" s="146">
        <f>'CO2'!Y53+25*'CH4'!Y53/1000+298*N2O!Y53/1000+'HFCs - AR4'!Y53+'PFCs - AR4'!Y53+'SF6 - AR4'!Y53</f>
        <v>659.82393714285843</v>
      </c>
      <c r="Z53" s="146">
        <f>'CO2'!Z53+25*'CH4'!Z53/1000+298*N2O!Z53/1000+'HFCs - AR4'!Z53+'PFCs - AR4'!Z53+'SF6 - AR4'!Z53</f>
        <v>640.60080857142771</v>
      </c>
      <c r="AA53" s="146">
        <f>'CO2'!AA53+25*'CH4'!AA53/1000+298*N2O!AA53/1000+'HFCs - AR4'!AA53+'PFCs - AR4'!AA53+'SF6 - AR4'!AA53</f>
        <v>693.65289714285848</v>
      </c>
      <c r="AB53" s="146">
        <f>'CO2'!AB53+25*'CH4'!AB53/1000+298*N2O!AB53/1000+'HFCs - AR4'!AB53+'PFCs - AR4'!AB53+'SF6 - AR4'!AB53</f>
        <v>662.61960285714156</v>
      </c>
      <c r="AC53" s="146">
        <f>'CO2'!AC53+25*'CH4'!AC53/1000+298*N2O!AC53/1000+'HFCs - AR4'!AC53+'PFCs - AR4'!AC53+'SF6 - AR4'!AC53</f>
        <v>638.85410285714158</v>
      </c>
      <c r="AD53" s="146">
        <f>'CO2'!AD53+25*'CH4'!AD53/1000+298*N2O!AD53/1000+'HFCs - AR4'!AD53+'PFCs - AR4'!AD53+'SF6 - AR4'!AD53</f>
        <v>683.87509142857232</v>
      </c>
      <c r="AE53" s="146">
        <f>'CO2'!AE53+25*'CH4'!AE53/1000+298*N2O!AE53/1000+'HFCs - AR4'!AE53+'PFCs - AR4'!AE53+'SF6 - AR4'!AE53</f>
        <v>473.37129714285845</v>
      </c>
      <c r="AF53" s="146">
        <f>'CO2'!AF53+25*'CH4'!AF53/1000+298*N2O!AF53/1000+'HFCs - AR4'!AF53+'PFCs - AR4'!AF53+'SF6 - AR4'!AF53</f>
        <v>692.04199428571405</v>
      </c>
      <c r="AG53" s="146">
        <f>'CO2'!AG53+25*'CH4'!AG53/1000+298*N2O!AG53/1000+'HFCs - AR4'!AG53+'PFCs - AR4'!AG53+'SF6 - AR4'!AG53</f>
        <v>768.79453404217452</v>
      </c>
      <c r="AH53" s="146">
        <f>'CO2'!AH53+25*'CH4'!AH53/1000+298*N2O!AH53/1000+'HFCs - AR4'!AH53+'PFCs - AR4'!AH53+'SF6 - AR4'!AH53</f>
        <v>766.2760835568464</v>
      </c>
      <c r="AI53" s="146">
        <f>'CO2'!AI53+25*'CH4'!AI53/1000+298*N2O!AI53/1000+'HFCs - AR4'!AI53+'PFCs - AR4'!AI53+'SF6 - AR4'!AI53</f>
        <v>763.315828259711</v>
      </c>
      <c r="AJ53" s="146">
        <f>'CO2'!AJ53+25*'CH4'!AJ53/1000+298*N2O!AJ53/1000+'HFCs - AR4'!AJ53+'PFCs - AR4'!AJ53+'SF6 - AR4'!AJ53</f>
        <v>759.76375458994528</v>
      </c>
      <c r="AK53" s="146">
        <f>'CO2'!AK53+25*'CH4'!AK53/1000+298*N2O!AK53/1000+'HFCs - AR4'!AK53+'PFCs - AR4'!AK53+'SF6 - AR4'!AK53</f>
        <v>756.46000270871127</v>
      </c>
      <c r="AL53" s="146">
        <f>'CO2'!AL53+25*'CH4'!AL53/1000+298*N2O!AL53/1000+'HFCs - AR4'!AL53+'PFCs - AR4'!AL53+'SF6 - AR4'!AL53</f>
        <v>753.58311906917129</v>
      </c>
      <c r="AM53" s="146">
        <f>'CO2'!AM53+25*'CH4'!AM53/1000+298*N2O!AM53/1000+'HFCs - AR4'!AM53+'PFCs - AR4'!AM53+'SF6 - AR4'!AM53</f>
        <v>750.62161273733727</v>
      </c>
      <c r="AN53" s="146">
        <f>'CO2'!AN53+25*'CH4'!AN53/1000+298*N2O!AN53/1000+'HFCs - AR4'!AN53+'PFCs - AR4'!AN53+'SF6 - AR4'!AN53</f>
        <v>747.58974572270517</v>
      </c>
      <c r="AO53" s="146">
        <f>'CO2'!AO53+25*'CH4'!AO53/1000+298*N2O!AO53/1000+'HFCs - AR4'!AO53+'PFCs - AR4'!AO53+'SF6 - AR4'!AO53</f>
        <v>744.24285366763138</v>
      </c>
      <c r="AP53" s="146">
        <f>'CO2'!AP53+25*'CH4'!AP53/1000+298*N2O!AP53/1000+'HFCs - AR4'!AP53+'PFCs - AR4'!AP53+'SF6 - AR4'!AP53</f>
        <v>740.9748126251817</v>
      </c>
      <c r="AQ53" s="146">
        <f>'CO2'!AQ53+25*'CH4'!AQ53/1000+298*N2O!AQ53/1000+'HFCs - AR4'!AQ53+'PFCs - AR4'!AQ53+'SF6 - AR4'!AQ53</f>
        <v>737.75688718042045</v>
      </c>
      <c r="AR53" s="146">
        <f>'CO2'!AR53+25*'CH4'!AR53/1000+298*N2O!AR53/1000+'HFCs - AR4'!AR53+'PFCs - AR4'!AR53+'SF6 - AR4'!AR53</f>
        <v>737.75688718042045</v>
      </c>
      <c r="AS53" s="146">
        <f>'CO2'!AS53+25*'CH4'!AS53/1000+298*N2O!AS53/1000+'HFCs - AR4'!AS53+'PFCs - AR4'!AS53+'SF6 - AR4'!AS53</f>
        <v>737.75688718042045</v>
      </c>
      <c r="AT53" s="146">
        <f>'CO2'!AT53+25*'CH4'!AT53/1000+298*N2O!AT53/1000+'HFCs - AR4'!AT53+'PFCs - AR4'!AT53+'SF6 - AR4'!AT53</f>
        <v>737.75688718042045</v>
      </c>
      <c r="AU53" s="146">
        <f>'CO2'!AU53+25*'CH4'!AU53/1000+298*N2O!AU53/1000+'HFCs - AR4'!AU53+'PFCs - AR4'!AU53+'SF6 - AR4'!AU53</f>
        <v>737.75688718042045</v>
      </c>
      <c r="AV53" s="146">
        <f>'CO2'!AV53+25*'CH4'!AV53/1000+298*N2O!AV53/1000+'HFCs - AR4'!AV53+'PFCs - AR4'!AV53+'SF6 - AR4'!AV53</f>
        <v>737.75688718042045</v>
      </c>
      <c r="AW53" s="146">
        <f>'CO2'!AW53+25*'CH4'!AW53/1000+298*N2O!AW53/1000+'HFCs - AR4'!AW53+'PFCs - AR4'!AW53+'SF6 - AR4'!AW53</f>
        <v>737.75688718042045</v>
      </c>
      <c r="AX53" s="146">
        <f>'CO2'!AX53+25*'CH4'!AX53/1000+298*N2O!AX53/1000+'HFCs - AR4'!AX53+'PFCs - AR4'!AX53+'SF6 - AR4'!AX53</f>
        <v>737.75688718042045</v>
      </c>
      <c r="AY53" s="146">
        <f>'CO2'!AY53+25*'CH4'!AY53/1000+298*N2O!AY53/1000+'HFCs - AR4'!AY53+'PFCs - AR4'!AY53+'SF6 - AR4'!AY53</f>
        <v>737.75688718042045</v>
      </c>
      <c r="AZ53" s="146">
        <f>'CO2'!AZ53+25*'CH4'!AZ53/1000+298*N2O!AZ53/1000+'HFCs - AR4'!AZ53+'PFCs - AR4'!AZ53+'SF6 - AR4'!AZ53</f>
        <v>737.75688718042045</v>
      </c>
      <c r="BA53" s="146">
        <f>'CO2'!BA53+25*'CH4'!BA53/1000+298*N2O!BA53/1000+'HFCs - AR4'!BA53+'PFCs - AR4'!BA53+'SF6 - AR4'!BA53</f>
        <v>737.75688718042045</v>
      </c>
      <c r="BB53" s="153"/>
    </row>
    <row r="54" spans="1:54" x14ac:dyDescent="0.2">
      <c r="A54" s="94" t="s">
        <v>162</v>
      </c>
      <c r="B54" s="108" t="s">
        <v>170</v>
      </c>
      <c r="C54" s="15">
        <f>'CO2'!C54+25*'CH4'!C54/1000+298*N2O!C54/1000+'HFCs - AR4'!C54+'PFCs - AR4'!C54+'SF6 - AR4'!C54</f>
        <v>164.94783698779568</v>
      </c>
      <c r="D54" s="146">
        <f>'CO2'!D54+25*'CH4'!D54/1000+298*N2O!D54/1000+'HFCs - AR4'!D54+'PFCs - AR4'!D54+'SF6 - AR4'!D54</f>
        <v>98.976507454831037</v>
      </c>
      <c r="E54" s="146">
        <f>'CO2'!E54+25*'CH4'!E54/1000+298*N2O!E54/1000+'HFCs - AR4'!E54+'PFCs - AR4'!E54+'SF6 - AR4'!E54</f>
        <v>195.03790222170434</v>
      </c>
      <c r="F54" s="146">
        <f>'CO2'!F54+25*'CH4'!F54/1000+298*N2O!F54/1000+'HFCs - AR4'!F54+'PFCs - AR4'!F54+'SF6 - AR4'!F54</f>
        <v>104.5306001140161</v>
      </c>
      <c r="G54" s="146">
        <f>'CO2'!G54+25*'CH4'!G54/1000+298*N2O!G54/1000+'HFCs - AR4'!G54+'PFCs - AR4'!G54+'SF6 - AR4'!G54</f>
        <v>79.072262197512757</v>
      </c>
      <c r="H54" s="146">
        <f>'CO2'!H54+25*'CH4'!H54/1000+298*N2O!H54/1000+'HFCs - AR4'!H54+'PFCs - AR4'!H54+'SF6 - AR4'!H54</f>
        <v>84.945281449404874</v>
      </c>
      <c r="I54" s="146">
        <f>'CO2'!I54+25*'CH4'!I54/1000+298*N2O!I54/1000+'HFCs - AR4'!I54+'PFCs - AR4'!I54+'SF6 - AR4'!I54</f>
        <v>42.905513092259554</v>
      </c>
      <c r="J54" s="146">
        <f>'CO2'!J54+25*'CH4'!J54/1000+298*N2O!J54/1000+'HFCs - AR4'!J54+'PFCs - AR4'!J54+'SF6 - AR4'!J54</f>
        <v>58.120182878925696</v>
      </c>
      <c r="K54" s="146">
        <f>'CO2'!K54+25*'CH4'!K54/1000+298*N2O!K54/1000+'HFCs - AR4'!K54+'PFCs - AR4'!K54+'SF6 - AR4'!K54</f>
        <v>47.870332053161064</v>
      </c>
      <c r="L54" s="146">
        <f>'CO2'!L54+25*'CH4'!L54/1000+298*N2O!L54/1000+'HFCs - AR4'!L54+'PFCs - AR4'!L54+'SF6 - AR4'!L54</f>
        <v>54.926573578536392</v>
      </c>
      <c r="M54" s="146">
        <f>'CO2'!M54+25*'CH4'!M54/1000+298*N2O!M54/1000+'HFCs - AR4'!M54+'PFCs - AR4'!M54+'SF6 - AR4'!M54</f>
        <v>65.568880220726172</v>
      </c>
      <c r="N54" s="146">
        <f>'CO2'!N54+25*'CH4'!N54/1000+298*N2O!N54/1000+'HFCs - AR4'!N54+'PFCs - AR4'!N54+'SF6 - AR4'!N54</f>
        <v>38.984436315088203</v>
      </c>
      <c r="O54" s="146">
        <f>'CO2'!O54+25*'CH4'!O54/1000+298*N2O!O54/1000+'HFCs - AR4'!O54+'PFCs - AR4'!O54+'SF6 - AR4'!O54</f>
        <v>96.312299764021972</v>
      </c>
      <c r="P54" s="146">
        <f>'CO2'!P54+25*'CH4'!P54/1000+298*N2O!P54/1000+'HFCs - AR4'!P54+'PFCs - AR4'!P54+'SF6 - AR4'!P54</f>
        <v>67.067566010327241</v>
      </c>
      <c r="Q54" s="146">
        <f>'CO2'!Q54+25*'CH4'!Q54/1000+298*N2O!Q54/1000+'HFCs - AR4'!Q54+'PFCs - AR4'!Q54+'SF6 - AR4'!Q54</f>
        <v>51.319034897742014</v>
      </c>
      <c r="R54" s="146">
        <f>'CO2'!R54+25*'CH4'!R54/1000+298*N2O!R54/1000+'HFCs - AR4'!R54+'PFCs - AR4'!R54+'SF6 - AR4'!R54</f>
        <v>42.180109262357448</v>
      </c>
      <c r="S54" s="146">
        <f>'CO2'!S54+25*'CH4'!S54/1000+298*N2O!S54/1000+'HFCs - AR4'!S54+'PFCs - AR4'!S54+'SF6 - AR4'!S54</f>
        <v>70.995584195139145</v>
      </c>
      <c r="T54" s="146">
        <f>'CO2'!T54+25*'CH4'!T54/1000+298*N2O!T54/1000+'HFCs - AR4'!T54+'PFCs - AR4'!T54+'SF6 - AR4'!T54</f>
        <v>129.76129548945244</v>
      </c>
      <c r="U54" s="146">
        <f>'CO2'!U54+25*'CH4'!U54/1000+298*N2O!U54/1000+'HFCs - AR4'!U54+'PFCs - AR4'!U54+'SF6 - AR4'!U54</f>
        <v>83.578242319718527</v>
      </c>
      <c r="V54" s="146">
        <f>'CO2'!V54+25*'CH4'!V54/1000+298*N2O!V54/1000+'HFCs - AR4'!V54+'PFCs - AR4'!V54+'SF6 - AR4'!V54</f>
        <v>42.78371634911192</v>
      </c>
      <c r="W54" s="146">
        <f>'CO2'!W54+25*'CH4'!W54/1000+298*N2O!W54/1000+'HFCs - AR4'!W54+'PFCs - AR4'!W54+'SF6 - AR4'!W54</f>
        <v>19.812419734022118</v>
      </c>
      <c r="X54" s="146">
        <f>'CO2'!X54+25*'CH4'!X54/1000+298*N2O!X54/1000+'HFCs - AR4'!X54+'PFCs - AR4'!X54+'SF6 - AR4'!X54</f>
        <v>32.311607214135059</v>
      </c>
      <c r="Y54" s="146">
        <f>'CO2'!Y54+25*'CH4'!Y54/1000+298*N2O!Y54/1000+'HFCs - AR4'!Y54+'PFCs - AR4'!Y54+'SF6 - AR4'!Y54</f>
        <v>28.729338536851678</v>
      </c>
      <c r="Z54" s="146">
        <f>'CO2'!Z54+25*'CH4'!Z54/1000+298*N2O!Z54/1000+'HFCs - AR4'!Z54+'PFCs - AR4'!Z54+'SF6 - AR4'!Z54</f>
        <v>21.401202624289219</v>
      </c>
      <c r="AA54" s="146">
        <f>'CO2'!AA54+25*'CH4'!AA54/1000+298*N2O!AA54/1000+'HFCs - AR4'!AA54+'PFCs - AR4'!AA54+'SF6 - AR4'!AA54</f>
        <v>39.900317117819156</v>
      </c>
      <c r="AB54" s="146">
        <f>'CO2'!AB54+25*'CH4'!AB54/1000+298*N2O!AB54/1000+'HFCs - AR4'!AB54+'PFCs - AR4'!AB54+'SF6 - AR4'!AB54</f>
        <v>20.617632305673979</v>
      </c>
      <c r="AC54" s="146">
        <f>'CO2'!AC54+25*'CH4'!AC54/1000+298*N2O!AC54/1000+'HFCs - AR4'!AC54+'PFCs - AR4'!AC54+'SF6 - AR4'!AC54</f>
        <v>24.086493959348179</v>
      </c>
      <c r="AD54" s="146">
        <f>'CO2'!AD54+25*'CH4'!AD54/1000+298*N2O!AD54/1000+'HFCs - AR4'!AD54+'PFCs - AR4'!AD54+'SF6 - AR4'!AD54</f>
        <v>16.840038165046561</v>
      </c>
      <c r="AE54" s="146">
        <f>'CO2'!AE54+25*'CH4'!AE54/1000+298*N2O!AE54/1000+'HFCs - AR4'!AE54+'PFCs - AR4'!AE54+'SF6 - AR4'!AE54</f>
        <v>104.44722282863161</v>
      </c>
      <c r="AF54" s="146">
        <f>'CO2'!AF54+25*'CH4'!AF54/1000+298*N2O!AF54/1000+'HFCs - AR4'!AF54+'PFCs - AR4'!AF54+'SF6 - AR4'!AF54</f>
        <v>62.588354987203374</v>
      </c>
      <c r="AG54" s="146">
        <f>'CO2'!AG54+25*'CH4'!AG54/1000+298*N2O!AG54/1000+'HFCs - AR4'!AG54+'PFCs - AR4'!AG54+'SF6 - AR4'!AG54</f>
        <v>35.62246196804886</v>
      </c>
      <c r="AH54" s="146">
        <f>'CO2'!AH54+25*'CH4'!AH54/1000+298*N2O!AH54/1000+'HFCs - AR4'!AH54+'PFCs - AR4'!AH54+'SF6 - AR4'!AH54</f>
        <v>16.544659141778965</v>
      </c>
      <c r="AI54" s="146">
        <f>'CO2'!AI54+25*'CH4'!AI54/1000+298*N2O!AI54/1000+'HFCs - AR4'!AI54+'PFCs - AR4'!AI54+'SF6 - AR4'!AI54</f>
        <v>16.026777864477673</v>
      </c>
      <c r="AJ54" s="146">
        <f>'CO2'!AJ54+25*'CH4'!AJ54/1000+298*N2O!AJ54/1000+'HFCs - AR4'!AJ54+'PFCs - AR4'!AJ54+'SF6 - AR4'!AJ54</f>
        <v>21.47969935329634</v>
      </c>
      <c r="AK54" s="146">
        <f>'CO2'!AK54+25*'CH4'!AK54/1000+298*N2O!AK54/1000+'HFCs - AR4'!AK54+'PFCs - AR4'!AK54+'SF6 - AR4'!AK54</f>
        <v>20.69895766699835</v>
      </c>
      <c r="AL54" s="146">
        <f>'CO2'!AL54+25*'CH4'!AL54/1000+298*N2O!AL54/1000+'HFCs - AR4'!AL54+'PFCs - AR4'!AL54+'SF6 - AR4'!AL54</f>
        <v>17.193718870949148</v>
      </c>
      <c r="AM54" s="146">
        <f>'CO2'!AM54+25*'CH4'!AM54/1000+298*N2O!AM54/1000+'HFCs - AR4'!AM54+'PFCs - AR4'!AM54+'SF6 - AR4'!AM54</f>
        <v>18.641417643254893</v>
      </c>
      <c r="AN54" s="146">
        <f>'CO2'!AN54+25*'CH4'!AN54/1000+298*N2O!AN54/1000+'HFCs - AR4'!AN54+'PFCs - AR4'!AN54+'SF6 - AR4'!AN54</f>
        <v>12.568664902835037</v>
      </c>
      <c r="AO54" s="146">
        <f>'CO2'!AO54+25*'CH4'!AO54/1000+298*N2O!AO54/1000+'HFCs - AR4'!AO54+'PFCs - AR4'!AO54+'SF6 - AR4'!AO54</f>
        <v>15.048474990420626</v>
      </c>
      <c r="AP54" s="146">
        <f>'CO2'!AP54+25*'CH4'!AP54/1000+298*N2O!AP54/1000+'HFCs - AR4'!AP54+'PFCs - AR4'!AP54+'SF6 - AR4'!AP54</f>
        <v>14.032527799938348</v>
      </c>
      <c r="AQ54" s="146">
        <f>'CO2'!AQ54+25*'CH4'!AQ54/1000+298*N2O!AQ54/1000+'HFCs - AR4'!AQ54+'PFCs - AR4'!AQ54+'SF6 - AR4'!AQ54</f>
        <v>10.116189690498626</v>
      </c>
      <c r="AR54" s="146">
        <f>'CO2'!AR54+25*'CH4'!AR54/1000+298*N2O!AR54/1000+'HFCs - AR4'!AR54+'PFCs - AR4'!AR54+'SF6 - AR4'!AR54</f>
        <v>12.816802099225237</v>
      </c>
      <c r="AS54" s="146">
        <f>'CO2'!AS54+25*'CH4'!AS54/1000+298*N2O!AS54/1000+'HFCs - AR4'!AS54+'PFCs - AR4'!AS54+'SF6 - AR4'!AS54</f>
        <v>11.161407788262238</v>
      </c>
      <c r="AT54" s="146">
        <f>'CO2'!AT54+25*'CH4'!AT54/1000+298*N2O!AT54/1000+'HFCs - AR4'!AT54+'PFCs - AR4'!AT54+'SF6 - AR4'!AT54</f>
        <v>6.7182829297593747</v>
      </c>
      <c r="AU54" s="146">
        <f>'CO2'!AU54+25*'CH4'!AU54/1000+298*N2O!AU54/1000+'HFCs - AR4'!AU54+'PFCs - AR4'!AU54+'SF6 - AR4'!AU54</f>
        <v>8.5410069644485045</v>
      </c>
      <c r="AV54" s="146">
        <f>'CO2'!AV54+25*'CH4'!AV54/1000+298*N2O!AV54/1000+'HFCs - AR4'!AV54+'PFCs - AR4'!AV54+'SF6 - AR4'!AV54</f>
        <v>8.0726828267518105</v>
      </c>
      <c r="AW54" s="146">
        <f>'CO2'!AW54+25*'CH4'!AW54/1000+298*N2O!AW54/1000+'HFCs - AR4'!AW54+'PFCs - AR4'!AW54+'SF6 - AR4'!AW54</f>
        <v>39.244905977670683</v>
      </c>
      <c r="AX54" s="146">
        <f>'CO2'!AX54+25*'CH4'!AX54/1000+298*N2O!AX54/1000+'HFCs - AR4'!AX54+'PFCs - AR4'!AX54+'SF6 - AR4'!AX54</f>
        <v>29.782621745092104</v>
      </c>
      <c r="AY54" s="146">
        <f>'CO2'!AY54+25*'CH4'!AY54/1000+298*N2O!AY54/1000+'HFCs - AR4'!AY54+'PFCs - AR4'!AY54+'SF6 - AR4'!AY54</f>
        <v>40.211433302855959</v>
      </c>
      <c r="AZ54" s="146">
        <f>'CO2'!AZ54+25*'CH4'!AZ54/1000+298*N2O!AZ54/1000+'HFCs - AR4'!AZ54+'PFCs - AR4'!AZ54+'SF6 - AR4'!AZ54</f>
        <v>26.904881412782878</v>
      </c>
      <c r="BA54" s="146">
        <f>'CO2'!BA54+25*'CH4'!BA54/1000+298*N2O!BA54/1000+'HFCs - AR4'!BA54+'PFCs - AR4'!BA54+'SF6 - AR4'!BA54</f>
        <v>12.686335942643545</v>
      </c>
      <c r="BB54" s="153"/>
    </row>
    <row r="55" spans="1:54" x14ac:dyDescent="0.2">
      <c r="A55" s="94" t="s">
        <v>163</v>
      </c>
      <c r="B55" s="124" t="s">
        <v>171</v>
      </c>
      <c r="C55" s="15">
        <f>'CO2'!C55+25*'CH4'!C55/1000+298*N2O!C55/1000+'HFCs - AR4'!C55+'PFCs - AR4'!C55+'SF6 - AR4'!C55</f>
        <v>817.83327748571389</v>
      </c>
      <c r="D55" s="146">
        <f>'CO2'!D55+25*'CH4'!D55/1000+298*N2O!D55/1000+'HFCs - AR4'!D55+'PFCs - AR4'!D55+'SF6 - AR4'!D55</f>
        <v>810.12538828571383</v>
      </c>
      <c r="E55" s="146">
        <f>'CO2'!E55+25*'CH4'!E55/1000+298*N2O!E55/1000+'HFCs - AR4'!E55+'PFCs - AR4'!E55+'SF6 - AR4'!E55</f>
        <v>802.40869531428621</v>
      </c>
      <c r="F55" s="146">
        <f>'CO2'!F55+25*'CH4'!F55/1000+298*N2O!F55/1000+'HFCs - AR4'!F55+'PFCs - AR4'!F55+'SF6 - AR4'!F55</f>
        <v>794.69696617142779</v>
      </c>
      <c r="G55" s="146">
        <f>'CO2'!G55+25*'CH4'!G55/1000+298*N2O!G55/1000+'HFCs - AR4'!G55+'PFCs - AR4'!G55+'SF6 - AR4'!G55</f>
        <v>786.98907697142761</v>
      </c>
      <c r="H55" s="146">
        <f>'CO2'!H55+25*'CH4'!H55/1000+298*N2O!H55/1000+'HFCs - AR4'!H55+'PFCs - AR4'!H55+'SF6 - AR4'!H55</f>
        <v>779.27542785714161</v>
      </c>
      <c r="I55" s="146">
        <f>'CO2'!I55+25*'CH4'!I55/1000+298*N2O!I55/1000+'HFCs - AR4'!I55+'PFCs - AR4'!I55+'SF6 - AR4'!I55</f>
        <v>771.56065485714157</v>
      </c>
      <c r="J55" s="146">
        <f>'CO2'!J55+25*'CH4'!J55/1000+298*N2O!J55/1000+'HFCs - AR4'!J55+'PFCs - AR4'!J55+'SF6 - AR4'!J55</f>
        <v>763.85276565714162</v>
      </c>
      <c r="K55" s="146">
        <f>'CO2'!K55+25*'CH4'!K55/1000+298*N2O!K55/1000+'HFCs - AR4'!K55+'PFCs - AR4'!K55+'SF6 - AR4'!K55</f>
        <v>756.13911654285846</v>
      </c>
      <c r="L55" s="146">
        <f>'CO2'!L55+25*'CH4'!L55/1000+298*N2O!L55/1000+'HFCs - AR4'!L55+'PFCs - AR4'!L55+'SF6 - AR4'!L55</f>
        <v>748.42738740000004</v>
      </c>
      <c r="M55" s="146">
        <f>'CO2'!M55+25*'CH4'!M55/1000+298*N2O!M55/1000+'HFCs - AR4'!M55+'PFCs - AR4'!M55+'SF6 - AR4'!M55</f>
        <v>740.71036662857227</v>
      </c>
      <c r="N55" s="146">
        <f>'CO2'!N55+25*'CH4'!N55/1000+298*N2O!N55/1000+'HFCs - AR4'!N55+'PFCs - AR4'!N55+'SF6 - AR4'!N55</f>
        <v>732.99671751428605</v>
      </c>
      <c r="O55" s="146">
        <f>'CO2'!O55+25*'CH4'!O55/1000+298*N2O!O55/1000+'HFCs - AR4'!O55+'PFCs - AR4'!O55+'SF6 - AR4'!O55</f>
        <v>725.28498837142763</v>
      </c>
      <c r="P55" s="146">
        <f>'CO2'!P55+25*'CH4'!P55/1000+298*N2O!P55/1000+'HFCs - AR4'!P55+'PFCs - AR4'!P55+'SF6 - AR4'!P55</f>
        <v>717.57709917142779</v>
      </c>
      <c r="Q55" s="146">
        <f>'CO2'!Q55+25*'CH4'!Q55/1000+298*N2O!Q55/1000+'HFCs - AR4'!Q55+'PFCs - AR4'!Q55+'SF6 - AR4'!Q55</f>
        <v>709.86345005714156</v>
      </c>
      <c r="R55" s="146">
        <f>'CO2'!R55+25*'CH4'!R55/1000+298*N2O!R55/1000+'HFCs - AR4'!R55+'PFCs - AR4'!R55+'SF6 - AR4'!R55</f>
        <v>702.14867705714153</v>
      </c>
      <c r="S55" s="146">
        <f>'CO2'!S55+25*'CH4'!S55/1000+298*N2O!S55/1000+'HFCs - AR4'!S55+'PFCs - AR4'!S55+'SF6 - AR4'!S55</f>
        <v>694.44078785714157</v>
      </c>
      <c r="T55" s="146">
        <f>'CO2'!T55+25*'CH4'!T55/1000+298*N2O!T55/1000+'HFCs - AR4'!T55+'PFCs - AR4'!T55+'SF6 - AR4'!T55</f>
        <v>686.72713874285853</v>
      </c>
      <c r="U55" s="146">
        <f>'CO2'!U55+25*'CH4'!U55/1000+298*N2O!U55/1000+'HFCs - AR4'!U55+'PFCs - AR4'!U55+'SF6 - AR4'!U55</f>
        <v>679.0154096</v>
      </c>
      <c r="V55" s="146">
        <f>'CO2'!V55+25*'CH4'!V55/1000+298*N2O!V55/1000+'HFCs - AR4'!V55+'PFCs - AR4'!V55+'SF6 - AR4'!V55</f>
        <v>671.30447654285842</v>
      </c>
      <c r="W55" s="146">
        <f>'CO2'!W55+25*'CH4'!W55/1000+298*N2O!W55/1000+'HFCs - AR4'!W55+'PFCs - AR4'!W55+'SF6 - AR4'!W55</f>
        <v>666.28225274285853</v>
      </c>
      <c r="X55" s="146">
        <f>'CO2'!X55+25*'CH4'!X55/1000+298*N2O!X55/1000+'HFCs - AR4'!X55+'PFCs - AR4'!X55+'SF6 - AR4'!X55</f>
        <v>652.5141844571416</v>
      </c>
      <c r="Y55" s="146">
        <f>'CO2'!Y55+25*'CH4'!Y55/1000+298*N2O!Y55/1000+'HFCs - AR4'!Y55+'PFCs - AR4'!Y55+'SF6 - AR4'!Y55</f>
        <v>643.57203460000005</v>
      </c>
      <c r="Z55" s="146">
        <f>'CO2'!Z55+25*'CH4'!Z55/1000+298*N2O!Z55/1000+'HFCs - AR4'!Z55+'PFCs - AR4'!Z55+'SF6 - AR4'!Z55</f>
        <v>634.16220779999992</v>
      </c>
      <c r="AA55" s="146">
        <f>'CO2'!AA55+25*'CH4'!AA55/1000+298*N2O!AA55/1000+'HFCs - AR4'!AA55+'PFCs - AR4'!AA55+'SF6 - AR4'!AA55</f>
        <v>626.2622746285723</v>
      </c>
      <c r="AB55" s="146">
        <f>'CO2'!AB55+25*'CH4'!AB55/1000+298*N2O!AB55/1000+'HFCs - AR4'!AB55+'PFCs - AR4'!AB55+'SF6 - AR4'!AB55</f>
        <v>616.06436980000001</v>
      </c>
      <c r="AC55" s="146">
        <f>'CO2'!AC55+25*'CH4'!AC55/1000+298*N2O!AC55/1000+'HFCs - AR4'!AC55+'PFCs - AR4'!AC55+'SF6 - AR4'!AC55</f>
        <v>612.00138245714152</v>
      </c>
      <c r="AD55" s="146">
        <f>'CO2'!AD55+25*'CH4'!AD55/1000+298*N2O!AD55/1000+'HFCs - AR4'!AD55+'PFCs - AR4'!AD55+'SF6 - AR4'!AD55</f>
        <v>610.81071919999988</v>
      </c>
      <c r="AE55" s="146">
        <f>'CO2'!AE55+25*'CH4'!AE55/1000+298*N2O!AE55/1000+'HFCs - AR4'!AE55+'PFCs - AR4'!AE55+'SF6 - AR4'!AE55</f>
        <v>605.48617014285844</v>
      </c>
      <c r="AF55" s="146">
        <f>'CO2'!AF55+25*'CH4'!AF55/1000+298*N2O!AF55/1000+'HFCs - AR4'!AF55+'PFCs - AR4'!AF55+'SF6 - AR4'!AF55</f>
        <v>605.6483843142862</v>
      </c>
      <c r="AG55" s="146">
        <f>'CO2'!AG55+25*'CH4'!AG55/1000+298*N2O!AG55/1000+'HFCs - AR4'!AG55+'PFCs - AR4'!AG55+'SF6 - AR4'!AG55</f>
        <v>604.07522528571428</v>
      </c>
      <c r="AH55" s="146">
        <f>'CO2'!AH55+25*'CH4'!AH55/1000+298*N2O!AH55/1000+'HFCs - AR4'!AH55+'PFCs - AR4'!AH55+'SF6 - AR4'!AH55</f>
        <v>602.82129662857142</v>
      </c>
      <c r="AI55" s="146">
        <f>'CO2'!AI55+25*'CH4'!AI55/1000+298*N2O!AI55/1000+'HFCs - AR4'!AI55+'PFCs - AR4'!AI55+'SF6 - AR4'!AI55</f>
        <v>596.83796322857131</v>
      </c>
      <c r="AJ55" s="146">
        <f>'CO2'!AJ55+25*'CH4'!AJ55/1000+298*N2O!AJ55/1000+'HFCs - AR4'!AJ55+'PFCs - AR4'!AJ55+'SF6 - AR4'!AJ55</f>
        <v>591.41746242857141</v>
      </c>
      <c r="AK55" s="146">
        <f>'CO2'!AK55+25*'CH4'!AK55/1000+298*N2O!AK55/1000+'HFCs - AR4'!AK55+'PFCs - AR4'!AK55+'SF6 - AR4'!AK55</f>
        <v>579.90634397142856</v>
      </c>
      <c r="AL55" s="146">
        <f>'CO2'!AL55+25*'CH4'!AL55/1000+298*N2O!AL55/1000+'HFCs - AR4'!AL55+'PFCs - AR4'!AL55+'SF6 - AR4'!AL55</f>
        <v>572.62440745714298</v>
      </c>
      <c r="AM55" s="146">
        <f>'CO2'!AM55+25*'CH4'!AM55/1000+298*N2O!AM55/1000+'HFCs - AR4'!AM55+'PFCs - AR4'!AM55+'SF6 - AR4'!AM55</f>
        <v>565.3336671714286</v>
      </c>
      <c r="AN55" s="146">
        <f>'CO2'!AN55+25*'CH4'!AN55/1000+298*N2O!AN55/1000+'HFCs - AR4'!AN55+'PFCs - AR4'!AN55+'SF6 - AR4'!AN55</f>
        <v>559.16250437142867</v>
      </c>
      <c r="AO55" s="146">
        <f>'CO2'!AO55+25*'CH4'!AO55/1000+298*N2O!AO55/1000+'HFCs - AR4'!AO55+'PFCs - AR4'!AO55+'SF6 - AR4'!AO55</f>
        <v>555.78213711428589</v>
      </c>
      <c r="AP55" s="146">
        <f>'CO2'!AP55+25*'CH4'!AP55/1000+298*N2O!AP55/1000+'HFCs - AR4'!AP55+'PFCs - AR4'!AP55+'SF6 - AR4'!AP55</f>
        <v>552.41169751428572</v>
      </c>
      <c r="AQ55" s="146">
        <f>'CO2'!AQ55+25*'CH4'!AQ55/1000+298*N2O!AQ55/1000+'HFCs - AR4'!AQ55+'PFCs - AR4'!AQ55+'SF6 - AR4'!AQ55</f>
        <v>549.0362940857143</v>
      </c>
      <c r="AR55" s="146">
        <f>'CO2'!AR55+25*'CH4'!AR55/1000+298*N2O!AR55/1000+'HFCs - AR4'!AR55+'PFCs - AR4'!AR55+'SF6 - AR4'!AR55</f>
        <v>545.68570979999993</v>
      </c>
      <c r="AS55" s="146">
        <f>'CO2'!AS55+25*'CH4'!AS55/1000+298*N2O!AS55/1000+'HFCs - AR4'!AS55+'PFCs - AR4'!AS55+'SF6 - AR4'!AS55</f>
        <v>542.33512551428578</v>
      </c>
      <c r="AT55" s="146">
        <f>'CO2'!AT55+25*'CH4'!AT55/1000+298*N2O!AT55/1000+'HFCs - AR4'!AT55+'PFCs - AR4'!AT55+'SF6 - AR4'!AT55</f>
        <v>542.33512551428578</v>
      </c>
      <c r="AU55" s="146">
        <f>'CO2'!AU55+25*'CH4'!AU55/1000+298*N2O!AU55/1000+'HFCs - AR4'!AU55+'PFCs - AR4'!AU55+'SF6 - AR4'!AU55</f>
        <v>542.33512551428578</v>
      </c>
      <c r="AV55" s="146">
        <f>'CO2'!AV55+25*'CH4'!AV55/1000+298*N2O!AV55/1000+'HFCs - AR4'!AV55+'PFCs - AR4'!AV55+'SF6 - AR4'!AV55</f>
        <v>542.33512551428578</v>
      </c>
      <c r="AW55" s="146">
        <f>'CO2'!AW55+25*'CH4'!AW55/1000+298*N2O!AW55/1000+'HFCs - AR4'!AW55+'PFCs - AR4'!AW55+'SF6 - AR4'!AW55</f>
        <v>542.33512551428578</v>
      </c>
      <c r="AX55" s="146">
        <f>'CO2'!AX55+25*'CH4'!AX55/1000+298*N2O!AX55/1000+'HFCs - AR4'!AX55+'PFCs - AR4'!AX55+'SF6 - AR4'!AX55</f>
        <v>542.33512551428578</v>
      </c>
      <c r="AY55" s="146">
        <f>'CO2'!AY55+25*'CH4'!AY55/1000+298*N2O!AY55/1000+'HFCs - AR4'!AY55+'PFCs - AR4'!AY55+'SF6 - AR4'!AY55</f>
        <v>542.33512551428578</v>
      </c>
      <c r="AZ55" s="146">
        <f>'CO2'!AZ55+25*'CH4'!AZ55/1000+298*N2O!AZ55/1000+'HFCs - AR4'!AZ55+'PFCs - AR4'!AZ55+'SF6 - AR4'!AZ55</f>
        <v>542.33512551428578</v>
      </c>
      <c r="BA55" s="146">
        <f>'CO2'!BA55+25*'CH4'!BA55/1000+298*N2O!BA55/1000+'HFCs - AR4'!BA55+'PFCs - AR4'!BA55+'SF6 - AR4'!BA55</f>
        <v>542.33512551428578</v>
      </c>
      <c r="BB55" s="153"/>
    </row>
    <row r="56" spans="1:54" x14ac:dyDescent="0.2">
      <c r="A56" s="124" t="s">
        <v>164</v>
      </c>
      <c r="B56" s="124" t="s">
        <v>172</v>
      </c>
      <c r="C56" s="15">
        <f>'CO2'!C56+25*'CH4'!C56/1000+298*N2O!C56/1000+'HFCs - AR4'!C56+'PFCs - AR4'!C56+'SF6 - AR4'!C56</f>
        <v>333.67434813343903</v>
      </c>
      <c r="D56" s="146">
        <f>'CO2'!D56+25*'CH4'!D56/1000+298*N2O!D56/1000+'HFCs - AR4'!D56+'PFCs - AR4'!D56+'SF6 - AR4'!D56</f>
        <v>316.01544144559944</v>
      </c>
      <c r="E56" s="146">
        <f>'CO2'!E56+25*'CH4'!E56/1000+298*N2O!E56/1000+'HFCs - AR4'!E56+'PFCs - AR4'!E56+'SF6 - AR4'!E56</f>
        <v>296.95337332445337</v>
      </c>
      <c r="F56" s="146">
        <f>'CO2'!F56+25*'CH4'!F56/1000+298*N2O!F56/1000+'HFCs - AR4'!F56+'PFCs - AR4'!F56+'SF6 - AR4'!F56</f>
        <v>286.95302495945123</v>
      </c>
      <c r="G56" s="146">
        <f>'CO2'!G56+25*'CH4'!G56/1000+298*N2O!G56/1000+'HFCs - AR4'!G56+'PFCs - AR4'!G56+'SF6 - AR4'!G56</f>
        <v>275.70642408127975</v>
      </c>
      <c r="H56" s="146">
        <f>'CO2'!H56+25*'CH4'!H56/1000+298*N2O!H56/1000+'HFCs - AR4'!H56+'PFCs - AR4'!H56+'SF6 - AR4'!H56</f>
        <v>256.66642225785779</v>
      </c>
      <c r="I56" s="146">
        <f>'CO2'!I56+25*'CH4'!I56/1000+298*N2O!I56/1000+'HFCs - AR4'!I56+'PFCs - AR4'!I56+'SF6 - AR4'!I56</f>
        <v>238.16256291981588</v>
      </c>
      <c r="J56" s="146">
        <f>'CO2'!J56+25*'CH4'!J56/1000+298*N2O!J56/1000+'HFCs - AR4'!J56+'PFCs - AR4'!J56+'SF6 - AR4'!J56</f>
        <v>229.97869305220277</v>
      </c>
      <c r="K56" s="146">
        <f>'CO2'!K56+25*'CH4'!K56/1000+298*N2O!K56/1000+'HFCs - AR4'!K56+'PFCs - AR4'!K56+'SF6 - AR4'!K56</f>
        <v>223.51737858957762</v>
      </c>
      <c r="L56" s="146">
        <f>'CO2'!L56+25*'CH4'!L56/1000+298*N2O!L56/1000+'HFCs - AR4'!L56+'PFCs - AR4'!L56+'SF6 - AR4'!L56</f>
        <v>206.63678888117218</v>
      </c>
      <c r="M56" s="146">
        <f>'CO2'!M56+25*'CH4'!M56/1000+298*N2O!M56/1000+'HFCs - AR4'!M56+'PFCs - AR4'!M56+'SF6 - AR4'!M56</f>
        <v>201.71675329543186</v>
      </c>
      <c r="N56" s="146">
        <f>'CO2'!N56+25*'CH4'!N56/1000+298*N2O!N56/1000+'HFCs - AR4'!N56+'PFCs - AR4'!N56+'SF6 - AR4'!N56</f>
        <v>185.91266212885799</v>
      </c>
      <c r="O56" s="146">
        <f>'CO2'!O56+25*'CH4'!O56/1000+298*N2O!O56/1000+'HFCs - AR4'!O56+'PFCs - AR4'!O56+'SF6 - AR4'!O56</f>
        <v>174.82626771578833</v>
      </c>
      <c r="P56" s="146">
        <f>'CO2'!P56+25*'CH4'!P56/1000+298*N2O!P56/1000+'HFCs - AR4'!P56+'PFCs - AR4'!P56+'SF6 - AR4'!P56</f>
        <v>171.02383508185429</v>
      </c>
      <c r="Q56" s="146">
        <f>'CO2'!Q56+25*'CH4'!Q56/1000+298*N2O!Q56/1000+'HFCs - AR4'!Q56+'PFCs - AR4'!Q56+'SF6 - AR4'!Q56</f>
        <v>168.28088489526226</v>
      </c>
      <c r="R56" s="146">
        <f>'CO2'!R56+25*'CH4'!R56/1000+298*N2O!R56/1000+'HFCs - AR4'!R56+'PFCs - AR4'!R56+'SF6 - AR4'!R56</f>
        <v>165.98645303968817</v>
      </c>
      <c r="S56" s="146">
        <f>'CO2'!S56+25*'CH4'!S56/1000+298*N2O!S56/1000+'HFCs - AR4'!S56+'PFCs - AR4'!S56+'SF6 - AR4'!S56</f>
        <v>161.60347727952524</v>
      </c>
      <c r="T56" s="146">
        <f>'CO2'!T56+25*'CH4'!T56/1000+298*N2O!T56/1000+'HFCs - AR4'!T56+'PFCs - AR4'!T56+'SF6 - AR4'!T56</f>
        <v>166.98271545316453</v>
      </c>
      <c r="U56" s="146">
        <f>'CO2'!U56+25*'CH4'!U56/1000+298*N2O!U56/1000+'HFCs - AR4'!U56+'PFCs - AR4'!U56+'SF6 - AR4'!U56</f>
        <v>169.91693939419477</v>
      </c>
      <c r="V56" s="146">
        <f>'CO2'!V56+25*'CH4'!V56/1000+298*N2O!V56/1000+'HFCs - AR4'!V56+'PFCs - AR4'!V56+'SF6 - AR4'!V56</f>
        <v>159.57098945153427</v>
      </c>
      <c r="W56" s="146">
        <f>'CO2'!W56+25*'CH4'!W56/1000+298*N2O!W56/1000+'HFCs - AR4'!W56+'PFCs - AR4'!W56+'SF6 - AR4'!W56</f>
        <v>162.61063585857659</v>
      </c>
      <c r="X56" s="146">
        <f>'CO2'!X56+25*'CH4'!X56/1000+298*N2O!X56/1000+'HFCs - AR4'!X56+'PFCs - AR4'!X56+'SF6 - AR4'!X56</f>
        <v>155.32957026588906</v>
      </c>
      <c r="Y56" s="146">
        <f>'CO2'!Y56+25*'CH4'!Y56/1000+298*N2O!Y56/1000+'HFCs - AR4'!Y56+'PFCs - AR4'!Y56+'SF6 - AR4'!Y56</f>
        <v>151.80756366372552</v>
      </c>
      <c r="Z56" s="146">
        <f>'CO2'!Z56+25*'CH4'!Z56/1000+298*N2O!Z56/1000+'HFCs - AR4'!Z56+'PFCs - AR4'!Z56+'SF6 - AR4'!Z56</f>
        <v>152.24739483486684</v>
      </c>
      <c r="AA56" s="146">
        <f>'CO2'!AA56+25*'CH4'!AA56/1000+298*N2O!AA56/1000+'HFCs - AR4'!AA56+'PFCs - AR4'!AA56+'SF6 - AR4'!AA56</f>
        <v>151.51954675761633</v>
      </c>
      <c r="AB56" s="146">
        <f>'CO2'!AB56+25*'CH4'!AB56/1000+298*N2O!AB56/1000+'HFCs - AR4'!AB56+'PFCs - AR4'!AB56+'SF6 - AR4'!AB56</f>
        <v>158.90202131207403</v>
      </c>
      <c r="AC56" s="146">
        <f>'CO2'!AC56+25*'CH4'!AC56/1000+298*N2O!AC56/1000+'HFCs - AR4'!AC56+'PFCs - AR4'!AC56+'SF6 - AR4'!AC56</f>
        <v>164.87910943858418</v>
      </c>
      <c r="AD56" s="146">
        <f>'CO2'!AD56+25*'CH4'!AD56/1000+298*N2O!AD56/1000+'HFCs - AR4'!AD56+'PFCs - AR4'!AD56+'SF6 - AR4'!AD56</f>
        <v>176.68647712783684</v>
      </c>
      <c r="AE56" s="146">
        <f>'CO2'!AE56+25*'CH4'!AE56/1000+298*N2O!AE56/1000+'HFCs - AR4'!AE56+'PFCs - AR4'!AE56+'SF6 - AR4'!AE56</f>
        <v>171.31898411115182</v>
      </c>
      <c r="AF56" s="146">
        <f>'CO2'!AF56+25*'CH4'!AF56/1000+298*N2O!AF56/1000+'HFCs - AR4'!AF56+'PFCs - AR4'!AF56+'SF6 - AR4'!AF56</f>
        <v>175.66041656987835</v>
      </c>
      <c r="AG56" s="146">
        <f>'CO2'!AG56+25*'CH4'!AG56/1000+298*N2O!AG56/1000+'HFCs - AR4'!AG56+'PFCs - AR4'!AG56+'SF6 - AR4'!AG56</f>
        <v>176.65146321446511</v>
      </c>
      <c r="AH56" s="146">
        <f>'CO2'!AH56+25*'CH4'!AH56/1000+298*N2O!AH56/1000+'HFCs - AR4'!AH56+'PFCs - AR4'!AH56+'SF6 - AR4'!AH56</f>
        <v>172.47615330289466</v>
      </c>
      <c r="AI56" s="146">
        <f>'CO2'!AI56+25*'CH4'!AI56/1000+298*N2O!AI56/1000+'HFCs - AR4'!AI56+'PFCs - AR4'!AI56+'SF6 - AR4'!AI56</f>
        <v>173.88084970562821</v>
      </c>
      <c r="AJ56" s="146">
        <f>'CO2'!AJ56+25*'CH4'!AJ56/1000+298*N2O!AJ56/1000+'HFCs - AR4'!AJ56+'PFCs - AR4'!AJ56+'SF6 - AR4'!AJ56</f>
        <v>172.7592384076483</v>
      </c>
      <c r="AK56" s="146">
        <f>'CO2'!AK56+25*'CH4'!AK56/1000+298*N2O!AK56/1000+'HFCs - AR4'!AK56+'PFCs - AR4'!AK56+'SF6 - AR4'!AK56</f>
        <v>173.33502447613265</v>
      </c>
      <c r="AL56" s="146">
        <f>'CO2'!AL56+25*'CH4'!AL56/1000+298*N2O!AL56/1000+'HFCs - AR4'!AL56+'PFCs - AR4'!AL56+'SF6 - AR4'!AL56</f>
        <v>172.98442710010943</v>
      </c>
      <c r="AM56" s="146">
        <f>'CO2'!AM56+25*'CH4'!AM56/1000+298*N2O!AM56/1000+'HFCs - AR4'!AM56+'PFCs - AR4'!AM56+'SF6 - AR4'!AM56</f>
        <v>173.49920140732991</v>
      </c>
      <c r="AN56" s="146">
        <f>'CO2'!AN56+25*'CH4'!AN56/1000+298*N2O!AN56/1000+'HFCs - AR4'!AN56+'PFCs - AR4'!AN56+'SF6 - AR4'!AN56</f>
        <v>173.70847901805331</v>
      </c>
      <c r="AO56" s="146">
        <f>'CO2'!AO56+25*'CH4'!AO56/1000+298*N2O!AO56/1000+'HFCs - AR4'!AO56+'PFCs - AR4'!AO56+'SF6 - AR4'!AO56</f>
        <v>173.70673707054823</v>
      </c>
      <c r="AP56" s="146">
        <f>'CO2'!AP56+25*'CH4'!AP56/1000+298*N2O!AP56/1000+'HFCs - AR4'!AP56+'PFCs - AR4'!AP56+'SF6 - AR4'!AP56</f>
        <v>174.01838971223847</v>
      </c>
      <c r="AQ56" s="146">
        <f>'CO2'!AQ56+25*'CH4'!AQ56/1000+298*N2O!AQ56/1000+'HFCs - AR4'!AQ56+'PFCs - AR4'!AQ56+'SF6 - AR4'!AQ56</f>
        <v>174.34517481269967</v>
      </c>
      <c r="AR56" s="146">
        <f>'CO2'!AR56+25*'CH4'!AR56/1000+298*N2O!AR56/1000+'HFCs - AR4'!AR56+'PFCs - AR4'!AR56+'SF6 - AR4'!AR56</f>
        <v>174.30264650939824</v>
      </c>
      <c r="AS56" s="146">
        <f>'CO2'!AS56+25*'CH4'!AS56/1000+298*N2O!AS56/1000+'HFCs - AR4'!AS56+'PFCs - AR4'!AS56+'SF6 - AR4'!AS56</f>
        <v>173.73357795676648</v>
      </c>
      <c r="AT56" s="146">
        <f>'CO2'!AT56+25*'CH4'!AT56/1000+298*N2O!AT56/1000+'HFCs - AR4'!AT56+'PFCs - AR4'!AT56+'SF6 - AR4'!AT56</f>
        <v>172.14581579120713</v>
      </c>
      <c r="AU56" s="146">
        <f>'CO2'!AU56+25*'CH4'!AU56/1000+298*N2O!AU56/1000+'HFCs - AR4'!AU56+'PFCs - AR4'!AU56+'SF6 - AR4'!AU56</f>
        <v>171.80329720000503</v>
      </c>
      <c r="AV56" s="146">
        <f>'CO2'!AV56+25*'CH4'!AV56/1000+298*N2O!AV56/1000+'HFCs - AR4'!AV56+'PFCs - AR4'!AV56+'SF6 - AR4'!AV56</f>
        <v>171.24726400068943</v>
      </c>
      <c r="AW56" s="146">
        <f>'CO2'!AW56+25*'CH4'!AW56/1000+298*N2O!AW56/1000+'HFCs - AR4'!AW56+'PFCs - AR4'!AW56+'SF6 - AR4'!AW56</f>
        <v>171.24759215656741</v>
      </c>
      <c r="AX56" s="146">
        <f>'CO2'!AX56+25*'CH4'!AX56/1000+298*N2O!AX56/1000+'HFCs - AR4'!AX56+'PFCs - AR4'!AX56+'SF6 - AR4'!AX56</f>
        <v>171.24789409510245</v>
      </c>
      <c r="AY56" s="146">
        <f>'CO2'!AY56+25*'CH4'!AY56/1000+298*N2O!AY56/1000+'HFCs - AR4'!AY56+'PFCs - AR4'!AY56+'SF6 - AR4'!AY56</f>
        <v>171.24825282200834</v>
      </c>
      <c r="AZ56" s="146">
        <f>'CO2'!AZ56+25*'CH4'!AZ56/1000+298*N2O!AZ56/1000+'HFCs - AR4'!AZ56+'PFCs - AR4'!AZ56+'SF6 - AR4'!AZ56</f>
        <v>171.24874140482501</v>
      </c>
      <c r="BA56" s="146">
        <f>'CO2'!BA56+25*'CH4'!BA56/1000+298*N2O!BA56/1000+'HFCs - AR4'!BA56+'PFCs - AR4'!BA56+'SF6 - AR4'!BA56</f>
        <v>171.31696964612703</v>
      </c>
      <c r="BB56" s="153"/>
    </row>
    <row r="57" spans="1:54" x14ac:dyDescent="0.2">
      <c r="A57" s="124" t="s">
        <v>165</v>
      </c>
      <c r="B57" s="124" t="s">
        <v>173</v>
      </c>
      <c r="C57" s="15">
        <f>'CO2'!C57+25*'CH4'!C57/1000+298*N2O!C57/1000+'HFCs - AR4'!C57+'PFCs - AR4'!C57+'SF6 - AR4'!C57</f>
        <v>536.74323214285846</v>
      </c>
      <c r="D57" s="146">
        <f>'CO2'!D57+25*'CH4'!D57/1000+298*N2O!D57/1000+'HFCs - AR4'!D57+'PFCs - AR4'!D57+'SF6 - AR4'!D57</f>
        <v>502.19194142857225</v>
      </c>
      <c r="E57" s="146">
        <f>'CO2'!E57+25*'CH4'!E57/1000+298*N2O!E57/1000+'HFCs - AR4'!E57+'PFCs - AR4'!E57+'SF6 - AR4'!E57</f>
        <v>514.30298071428615</v>
      </c>
      <c r="F57" s="146">
        <f>'CO2'!F57+25*'CH4'!F57/1000+298*N2O!F57/1000+'HFCs - AR4'!F57+'PFCs - AR4'!F57+'SF6 - AR4'!F57</f>
        <v>504.42566428571388</v>
      </c>
      <c r="G57" s="146">
        <f>'CO2'!G57+25*'CH4'!G57/1000+298*N2O!G57/1000+'HFCs - AR4'!G57+'PFCs - AR4'!G57+'SF6 - AR4'!G57</f>
        <v>575.59221500000001</v>
      </c>
      <c r="H57" s="146">
        <f>'CO2'!H57+25*'CH4'!H57/1000+298*N2O!H57/1000+'HFCs - AR4'!H57+'PFCs - AR4'!H57+'SF6 - AR4'!H57</f>
        <v>488.77087285714163</v>
      </c>
      <c r="I57" s="146">
        <f>'CO2'!I57+25*'CH4'!I57/1000+298*N2O!I57/1000+'HFCs - AR4'!I57+'PFCs - AR4'!I57+'SF6 - AR4'!I57</f>
        <v>354.4770664285723</v>
      </c>
      <c r="J57" s="146">
        <f>'CO2'!J57+25*'CH4'!J57/1000+298*N2O!J57/1000+'HFCs - AR4'!J57+'PFCs - AR4'!J57+'SF6 - AR4'!J57</f>
        <v>355.51197785714163</v>
      </c>
      <c r="K57" s="146">
        <f>'CO2'!K57+25*'CH4'!K57/1000+298*N2O!K57/1000+'HFCs - AR4'!K57+'PFCs - AR4'!K57+'SF6 - AR4'!K57</f>
        <v>444.76723500000003</v>
      </c>
      <c r="L57" s="146">
        <f>'CO2'!L57+25*'CH4'!L57/1000+298*N2O!L57/1000+'HFCs - AR4'!L57+'PFCs - AR4'!L57+'SF6 - AR4'!L57</f>
        <v>449.06961000000001</v>
      </c>
      <c r="M57" s="146">
        <f>'CO2'!M57+25*'CH4'!M57/1000+298*N2O!M57/1000+'HFCs - AR4'!M57+'PFCs - AR4'!M57+'SF6 - AR4'!M57</f>
        <v>407.63451928571385</v>
      </c>
      <c r="N57" s="146">
        <f>'CO2'!N57+25*'CH4'!N57/1000+298*N2O!N57/1000+'HFCs - AR4'!N57+'PFCs - AR4'!N57+'SF6 - AR4'!N57</f>
        <v>360.71814428571383</v>
      </c>
      <c r="O57" s="146">
        <f>'CO2'!O57+25*'CH4'!O57/1000+298*N2O!O57/1000+'HFCs - AR4'!O57+'PFCs - AR4'!O57+'SF6 - AR4'!O57</f>
        <v>408.80874571428615</v>
      </c>
      <c r="P57" s="146">
        <f>'CO2'!P57+25*'CH4'!P57/1000+298*N2O!P57/1000+'HFCs - AR4'!P57+'PFCs - AR4'!P57+'SF6 - AR4'!P57</f>
        <v>294.25903571428609</v>
      </c>
      <c r="Q57" s="146">
        <f>'CO2'!Q57+25*'CH4'!Q57/1000+298*N2O!Q57/1000+'HFCs - AR4'!Q57+'PFCs - AR4'!Q57+'SF6 - AR4'!Q57</f>
        <v>349.89957357142771</v>
      </c>
      <c r="R57" s="146">
        <f>'CO2'!R57+25*'CH4'!R57/1000+298*N2O!R57/1000+'HFCs - AR4'!R57+'PFCs - AR4'!R57+'SF6 - AR4'!R57</f>
        <v>320.81317714285842</v>
      </c>
      <c r="S57" s="146">
        <f>'CO2'!S57+25*'CH4'!S57/1000+298*N2O!S57/1000+'HFCs - AR4'!S57+'PFCs - AR4'!S57+'SF6 - AR4'!S57</f>
        <v>336.62835642857232</v>
      </c>
      <c r="T57" s="146">
        <f>'CO2'!T57+25*'CH4'!T57/1000+298*N2O!T57/1000+'HFCs - AR4'!T57+'PFCs - AR4'!T57+'SF6 - AR4'!T57</f>
        <v>388.82465285714159</v>
      </c>
      <c r="U57" s="146">
        <f>'CO2'!U57+25*'CH4'!U57/1000+298*N2O!U57/1000+'HFCs - AR4'!U57+'PFCs - AR4'!U57+'SF6 - AR4'!U57</f>
        <v>345.64285642857226</v>
      </c>
      <c r="V57" s="146">
        <f>'CO2'!V57+25*'CH4'!V57/1000+298*N2O!V57/1000+'HFCs - AR4'!V57+'PFCs - AR4'!V57+'SF6 - AR4'!V57</f>
        <v>308.23151071428612</v>
      </c>
      <c r="W57" s="146">
        <f>'CO2'!W57+25*'CH4'!W57/1000+298*N2O!W57/1000+'HFCs - AR4'!W57+'PFCs - AR4'!W57+'SF6 - AR4'!W57</f>
        <v>322.22622928571388</v>
      </c>
      <c r="X57" s="146">
        <f>'CO2'!X57+25*'CH4'!X57/1000+298*N2O!X57/1000+'HFCs - AR4'!X57+'PFCs - AR4'!X57+'SF6 - AR4'!X57</f>
        <v>330.90005142857223</v>
      </c>
      <c r="Y57" s="146">
        <f>'CO2'!Y57+25*'CH4'!Y57/1000+298*N2O!Y57/1000+'HFCs - AR4'!Y57+'PFCs - AR4'!Y57+'SF6 - AR4'!Y57</f>
        <v>328.51998928571379</v>
      </c>
      <c r="Z57" s="146">
        <f>'CO2'!Z57+25*'CH4'!Z57/1000+298*N2O!Z57/1000+'HFCs - AR4'!Z57+'PFCs - AR4'!Z57+'SF6 - AR4'!Z57</f>
        <v>311.96023571428617</v>
      </c>
      <c r="AA57" s="146">
        <f>'CO2'!AA57+25*'CH4'!AA57/1000+298*N2O!AA57/1000+'HFCs - AR4'!AA57+'PFCs - AR4'!AA57+'SF6 - AR4'!AA57</f>
        <v>320.57669285714161</v>
      </c>
      <c r="AB57" s="146">
        <f>'CO2'!AB57+25*'CH4'!AB57/1000+298*N2O!AB57/1000+'HFCs - AR4'!AB57+'PFCs - AR4'!AB57+'SF6 - AR4'!AB57</f>
        <v>357.48697285714155</v>
      </c>
      <c r="AC57" s="146">
        <f>'CO2'!AC57+25*'CH4'!AC57/1000+298*N2O!AC57/1000+'HFCs - AR4'!AC57+'PFCs - AR4'!AC57+'SF6 - AR4'!AC57</f>
        <v>337.56844000000001</v>
      </c>
      <c r="AD57" s="146">
        <f>'CO2'!AD57+25*'CH4'!AD57/1000+298*N2O!AD57/1000+'HFCs - AR4'!AD57+'PFCs - AR4'!AD57+'SF6 - AR4'!AD57</f>
        <v>331.36599571428616</v>
      </c>
      <c r="AE57" s="146">
        <f>'CO2'!AE57+25*'CH4'!AE57/1000+298*N2O!AE57/1000+'HFCs - AR4'!AE57+'PFCs - AR4'!AE57+'SF6 - AR4'!AE57</f>
        <v>304.23352142857232</v>
      </c>
      <c r="AF57" s="146">
        <f>'CO2'!AF57+25*'CH4'!AF57/1000+298*N2O!AF57/1000+'HFCs - AR4'!AF57+'PFCs - AR4'!AF57+'SF6 - AR4'!AF57</f>
        <v>367.1324878571416</v>
      </c>
      <c r="AG57" s="146">
        <f>'CO2'!AG57+25*'CH4'!AG57/1000+298*N2O!AG57/1000+'HFCs - AR4'!AG57+'PFCs - AR4'!AG57+'SF6 - AR4'!AG57</f>
        <v>294.10704673832919</v>
      </c>
      <c r="AH57" s="146">
        <f>'CO2'!AH57+25*'CH4'!AH57/1000+298*N2O!AH57/1000+'HFCs - AR4'!AH57+'PFCs - AR4'!AH57+'SF6 - AR4'!AH57</f>
        <v>280.66530245058789</v>
      </c>
      <c r="AI57" s="146">
        <f>'CO2'!AI57+25*'CH4'!AI57/1000+298*N2O!AI57/1000+'HFCs - AR4'!AI57+'PFCs - AR4'!AI57+'SF6 - AR4'!AI57</f>
        <v>304.84398172694335</v>
      </c>
      <c r="AJ57" s="146">
        <f>'CO2'!AJ57+25*'CH4'!AJ57/1000+298*N2O!AJ57/1000+'HFCs - AR4'!AJ57+'PFCs - AR4'!AJ57+'SF6 - AR4'!AJ57</f>
        <v>303.37809881286449</v>
      </c>
      <c r="AK57" s="146">
        <f>'CO2'!AK57+25*'CH4'!AK57/1000+298*N2O!AK57/1000+'HFCs - AR4'!AK57+'PFCs - AR4'!AK57+'SF6 - AR4'!AK57</f>
        <v>302.07305292446426</v>
      </c>
      <c r="AL57" s="146">
        <f>'CO2'!AL57+25*'CH4'!AL57/1000+298*N2O!AL57/1000+'HFCs - AR4'!AL57+'PFCs - AR4'!AL57+'SF6 - AR4'!AL57</f>
        <v>300.44257668294546</v>
      </c>
      <c r="AM57" s="146">
        <f>'CO2'!AM57+25*'CH4'!AM57/1000+298*N2O!AM57/1000+'HFCs - AR4'!AM57+'PFCs - AR4'!AM57+'SF6 - AR4'!AM57</f>
        <v>299.44408899968738</v>
      </c>
      <c r="AN57" s="146">
        <f>'CO2'!AN57+25*'CH4'!AN57/1000+298*N2O!AN57/1000+'HFCs - AR4'!AN57+'PFCs - AR4'!AN57+'SF6 - AR4'!AN57</f>
        <v>297.50975454864692</v>
      </c>
      <c r="AO57" s="146">
        <f>'CO2'!AO57+25*'CH4'!AO57/1000+298*N2O!AO57/1000+'HFCs - AR4'!AO57+'PFCs - AR4'!AO57+'SF6 - AR4'!AO57</f>
        <v>296.54157964646384</v>
      </c>
      <c r="AP57" s="146">
        <f>'CO2'!AP57+25*'CH4'!AP57/1000+298*N2O!AP57/1000+'HFCs - AR4'!AP57+'PFCs - AR4'!AP57+'SF6 - AR4'!AP57</f>
        <v>295.1397082372489</v>
      </c>
      <c r="AQ57" s="146">
        <f>'CO2'!AQ57+25*'CH4'!AQ57/1000+298*N2O!AQ57/1000+'HFCs - AR4'!AQ57+'PFCs - AR4'!AQ57+'SF6 - AR4'!AQ57</f>
        <v>293.43274080649775</v>
      </c>
      <c r="AR57" s="146">
        <f>'CO2'!AR57+25*'CH4'!AR57/1000+298*N2O!AR57/1000+'HFCs - AR4'!AR57+'PFCs - AR4'!AR57+'SF6 - AR4'!AR57</f>
        <v>293.7431645049972</v>
      </c>
      <c r="AS57" s="146">
        <f>'CO2'!AS57+25*'CH4'!AS57/1000+298*N2O!AS57/1000+'HFCs - AR4'!AS57+'PFCs - AR4'!AS57+'SF6 - AR4'!AS57</f>
        <v>293.59696354116397</v>
      </c>
      <c r="AT57" s="146">
        <f>'CO2'!AT57+25*'CH4'!AT57/1000+298*N2O!AT57/1000+'HFCs - AR4'!AT57+'PFCs - AR4'!AT57+'SF6 - AR4'!AT57</f>
        <v>293.04040407838306</v>
      </c>
      <c r="AU57" s="146">
        <f>'CO2'!AU57+25*'CH4'!AU57/1000+298*N2O!AU57/1000+'HFCs - AR4'!AU57+'PFCs - AR4'!AU57+'SF6 - AR4'!AU57</f>
        <v>293.24157435306239</v>
      </c>
      <c r="AV57" s="146">
        <f>'CO2'!AV57+25*'CH4'!AV57/1000+298*N2O!AV57/1000+'HFCs - AR4'!AV57+'PFCs - AR4'!AV57+'SF6 - AR4'!AV57</f>
        <v>293.17413608331771</v>
      </c>
      <c r="AW57" s="146">
        <f>'CO2'!AW57+25*'CH4'!AW57/1000+298*N2O!AW57/1000+'HFCs - AR4'!AW57+'PFCs - AR4'!AW57+'SF6 - AR4'!AW57</f>
        <v>296.76364013749128</v>
      </c>
      <c r="AX57" s="146">
        <f>'CO2'!AX57+25*'CH4'!AX57/1000+298*N2O!AX57/1000+'HFCs - AR4'!AX57+'PFCs - AR4'!AX57+'SF6 - AR4'!AX57</f>
        <v>295.67460981992832</v>
      </c>
      <c r="AY57" s="146">
        <f>'CO2'!AY57+25*'CH4'!AY57/1000+298*N2O!AY57/1000+'HFCs - AR4'!AY57+'PFCs - AR4'!AY57+'SF6 - AR4'!AY57</f>
        <v>296.87586586986447</v>
      </c>
      <c r="AZ57" s="146">
        <f>'CO2'!AZ57+25*'CH4'!AZ57/1000+298*N2O!AZ57/1000+'HFCs - AR4'!AZ57+'PFCs - AR4'!AZ57+'SF6 - AR4'!AZ57</f>
        <v>295.34446360381793</v>
      </c>
      <c r="BA57" s="146">
        <f>'CO2'!BA57+25*'CH4'!BA57/1000+298*N2O!BA57/1000+'HFCs - AR4'!BA57+'PFCs - AR4'!BA57+'SF6 - AR4'!BA57</f>
        <v>293.70740385480815</v>
      </c>
      <c r="BB57" s="153"/>
    </row>
    <row r="58" spans="1:54" x14ac:dyDescent="0.2">
      <c r="A58" s="94" t="s">
        <v>44</v>
      </c>
      <c r="B58" s="94" t="s">
        <v>45</v>
      </c>
      <c r="C58" s="15">
        <f>'CO2'!C58+25*'CH4'!C58/1000+298*N2O!C58/1000+'HFCs - AR4'!C58+'PFCs - AR4'!C58+'SF6 - AR4'!C58</f>
        <v>2.8419471998999999</v>
      </c>
      <c r="D58" s="15">
        <f>'CO2'!D58+25*'CH4'!D58/1000+298*N2O!D58/1000+'HFCs - AR4'!D58+'PFCs - AR4'!D58+'SF6 - AR4'!D58</f>
        <v>2.9548146190499995</v>
      </c>
      <c r="E58" s="15">
        <f>'CO2'!E58+25*'CH4'!E58/1000+298*N2O!E58/1000+'HFCs - AR4'!E58+'PFCs - AR4'!E58+'SF6 - AR4'!E58</f>
        <v>2.8251497430000003</v>
      </c>
      <c r="F58" s="15">
        <f>'CO2'!F58+25*'CH4'!F58/1000+298*N2O!F58/1000+'HFCs - AR4'!F58+'PFCs - AR4'!F58+'SF6 - AR4'!F58</f>
        <v>3.0847667755500003</v>
      </c>
      <c r="G58" s="15">
        <f>'CO2'!G58+25*'CH4'!G58/1000+298*N2O!G58/1000+'HFCs - AR4'!G58+'PFCs - AR4'!G58+'SF6 - AR4'!G58</f>
        <v>2.97475526205</v>
      </c>
      <c r="H58" s="15">
        <f>'CO2'!H58+25*'CH4'!H58/1000+298*N2O!H58/1000+'HFCs - AR4'!H58+'PFCs - AR4'!H58+'SF6 - AR4'!H58</f>
        <v>3.3666226947000002</v>
      </c>
      <c r="I58" s="15">
        <f>'CO2'!I58+25*'CH4'!I58/1000+298*N2O!I58/1000+'HFCs - AR4'!I58+'PFCs - AR4'!I58+'SF6 - AR4'!I58</f>
        <v>3.3477297803999999</v>
      </c>
      <c r="J58" s="15">
        <f>'CO2'!J58+25*'CH4'!J58/1000+298*N2O!J58/1000+'HFCs - AR4'!J58+'PFCs - AR4'!J58+'SF6 - AR4'!J58</f>
        <v>3.5488598931000004</v>
      </c>
      <c r="K58" s="15">
        <f>'CO2'!K58+25*'CH4'!K58/1000+298*N2O!K58/1000+'HFCs - AR4'!K58+'PFCs - AR4'!K58+'SF6 - AR4'!K58</f>
        <v>4.4677010641499999</v>
      </c>
      <c r="L58" s="15">
        <f>'CO2'!L58+25*'CH4'!L58/1000+298*N2O!L58/1000+'HFCs - AR4'!L58+'PFCs - AR4'!L58+'SF6 - AR4'!L58</f>
        <v>4.24406168325</v>
      </c>
      <c r="M58" s="15">
        <f>'CO2'!M58+25*'CH4'!M58/1000+298*N2O!M58/1000+'HFCs - AR4'!M58+'PFCs - AR4'!M58+'SF6 - AR4'!M58</f>
        <v>4.1806065014999998</v>
      </c>
      <c r="N58" s="15">
        <f>'CO2'!N58+25*'CH4'!N58/1000+298*N2O!N58/1000+'HFCs - AR4'!N58+'PFCs - AR4'!N58+'SF6 - AR4'!N58</f>
        <v>4.3934137195499998</v>
      </c>
      <c r="O58" s="15">
        <f>'CO2'!O58+25*'CH4'!O58/1000+298*N2O!O58/1000+'HFCs - AR4'!O58+'PFCs - AR4'!O58+'SF6 - AR4'!O58</f>
        <v>3.6546635929499995</v>
      </c>
      <c r="P58" s="15">
        <f>'CO2'!P58+25*'CH4'!P58/1000+298*N2O!P58/1000+'HFCs - AR4'!P58+'PFCs - AR4'!P58+'SF6 - AR4'!P58</f>
        <v>4.3934982138000001</v>
      </c>
      <c r="Q58" s="15">
        <f>'CO2'!Q58+25*'CH4'!Q58/1000+298*N2O!Q58/1000+'HFCs - AR4'!Q58+'PFCs - AR4'!Q58+'SF6 - AR4'!Q58</f>
        <v>4.6062547353000003</v>
      </c>
      <c r="R58" s="15">
        <f>'CO2'!R58+25*'CH4'!R58/1000+298*N2O!R58/1000+'HFCs - AR4'!R58+'PFCs - AR4'!R58+'SF6 - AR4'!R58</f>
        <v>4.6742388088500002</v>
      </c>
      <c r="S58" s="15">
        <f>'CO2'!S58+25*'CH4'!S58/1000+298*N2O!S58/1000+'HFCs - AR4'!S58+'PFCs - AR4'!S58+'SF6 - AR4'!S58</f>
        <v>4.7418173100000001</v>
      </c>
      <c r="T58" s="15">
        <f>'CO2'!T58+25*'CH4'!T58/1000+298*N2O!T58/1000+'HFCs - AR4'!T58+'PFCs - AR4'!T58+'SF6 - AR4'!T58</f>
        <v>4.1029393869000002</v>
      </c>
      <c r="U58" s="15">
        <f>'CO2'!U58+25*'CH4'!U58/1000+298*N2O!U58/1000+'HFCs - AR4'!U58+'PFCs - AR4'!U58+'SF6 - AR4'!U58</f>
        <v>3.7997740179000008</v>
      </c>
      <c r="V58" s="15">
        <f>'CO2'!V58+25*'CH4'!V58/1000+298*N2O!V58/1000+'HFCs - AR4'!V58+'PFCs - AR4'!V58+'SF6 - AR4'!V58</f>
        <v>4.4701851951</v>
      </c>
      <c r="W58" s="15">
        <f>'CO2'!W58+25*'CH4'!W58/1000+298*N2O!W58/1000+'HFCs - AR4'!W58+'PFCs - AR4'!W58+'SF6 - AR4'!W58</f>
        <v>3.2597205695999993</v>
      </c>
      <c r="X58" s="15">
        <f>'CO2'!X58+25*'CH4'!X58/1000+298*N2O!X58/1000+'HFCs - AR4'!X58+'PFCs - AR4'!X58+'SF6 - AR4'!X58</f>
        <v>3.2264636327999998</v>
      </c>
      <c r="Y58" s="15">
        <f>'CO2'!Y58+25*'CH4'!Y58/1000+298*N2O!Y58/1000+'HFCs - AR4'!Y58+'PFCs - AR4'!Y58+'SF6 - AR4'!Y58</f>
        <v>3.7078780716000006</v>
      </c>
      <c r="Z58" s="15">
        <f>'CO2'!Z58+25*'CH4'!Z58/1000+298*N2O!Z58/1000+'HFCs - AR4'!Z58+'PFCs - AR4'!Z58+'SF6 - AR4'!Z58</f>
        <v>4.0071229074000003</v>
      </c>
      <c r="AA58" s="15">
        <f>'CO2'!AA58+25*'CH4'!AA58/1000+298*N2O!AA58/1000+'HFCs - AR4'!AA58+'PFCs - AR4'!AA58+'SF6 - AR4'!AA58</f>
        <v>3.9454759026000001</v>
      </c>
      <c r="AB58" s="15">
        <f>'CO2'!AB58+25*'CH4'!AB58/1000+298*N2O!AB58/1000+'HFCs - AR4'!AB58+'PFCs - AR4'!AB58+'SF6 - AR4'!AB58</f>
        <v>3.4675020696600005</v>
      </c>
      <c r="AC58" s="15">
        <f>'CO2'!AC58+25*'CH4'!AC58/1000+298*N2O!AC58/1000+'HFCs - AR4'!AC58+'PFCs - AR4'!AC58+'SF6 - AR4'!AC58</f>
        <v>3.405456252</v>
      </c>
      <c r="AD58" s="15">
        <f>'CO2'!AD58+25*'CH4'!AD58/1000+298*N2O!AD58/1000+'HFCs - AR4'!AD58+'PFCs - AR4'!AD58+'SF6 - AR4'!AD58</f>
        <v>3.8521942506000002</v>
      </c>
      <c r="AE58" s="15">
        <f>'CO2'!AE58+25*'CH4'!AE58/1000+298*N2O!AE58/1000+'HFCs - AR4'!AE58+'PFCs - AR4'!AE58+'SF6 - AR4'!AE58</f>
        <v>4.4812370430000001</v>
      </c>
      <c r="AF58" s="15">
        <f>'CO2'!AF58+25*'CH4'!AF58/1000+298*N2O!AF58/1000+'HFCs - AR4'!AF58+'PFCs - AR4'!AF58+'SF6 - AR4'!AF58</f>
        <v>5.0512690512000002</v>
      </c>
      <c r="AG58" s="15">
        <f>'CO2'!AG58+25*'CH4'!AG58/1000+298*N2O!AG58/1000+'HFCs - AR4'!AG58+'PFCs - AR4'!AG58+'SF6 - AR4'!AG58</f>
        <v>4.0181004833091185</v>
      </c>
      <c r="AH58" s="15">
        <f>'CO2'!AH58+25*'CH4'!AH58/1000+298*N2O!AH58/1000+'HFCs - AR4'!AH58+'PFCs - AR4'!AH58+'SF6 - AR4'!AH58</f>
        <v>4.0136444558401712</v>
      </c>
      <c r="AI58" s="15">
        <f>'CO2'!AI58+25*'CH4'!AI58/1000+298*N2O!AI58/1000+'HFCs - AR4'!AI58+'PFCs - AR4'!AI58+'SF6 - AR4'!AI58</f>
        <v>4.0092066162384441</v>
      </c>
      <c r="AJ58" s="15">
        <f>'CO2'!AJ58+25*'CH4'!AJ58/1000+298*N2O!AJ58/1000+'HFCs - AR4'!AJ58+'PFCs - AR4'!AJ58+'SF6 - AR4'!AJ58</f>
        <v>4.0047906020773816</v>
      </c>
      <c r="AK58" s="15">
        <f>'CO2'!AK58+25*'CH4'!AK58/1000+298*N2O!AK58/1000+'HFCs - AR4'!AK58+'PFCs - AR4'!AK58+'SF6 - AR4'!AK58</f>
        <v>4.0003927757835385</v>
      </c>
      <c r="AL58" s="15">
        <f>'CO2'!AL58+25*'CH4'!AL58/1000+298*N2O!AL58/1000+'HFCs - AR4'!AL58+'PFCs - AR4'!AL58+'SF6 - AR4'!AL58</f>
        <v>3.9960167749303603</v>
      </c>
      <c r="AM58" s="15">
        <f>'CO2'!AM58+25*'CH4'!AM58/1000+298*N2O!AM58/1000+'HFCs - AR4'!AM58+'PFCs - AR4'!AM58+'SF6 - AR4'!AM58</f>
        <v>3.9916625995178463</v>
      </c>
      <c r="AN58" s="15">
        <f>'CO2'!AN58+25*'CH4'!AN58/1000+298*N2O!AN58/1000+'HFCs - AR4'!AN58+'PFCs - AR4'!AN58+'SF6 - AR4'!AN58</f>
        <v>3.9873302495459964</v>
      </c>
      <c r="AO58" s="15">
        <f>'CO2'!AO58+25*'CH4'!AO58/1000+298*N2O!AO58/1000+'HFCs - AR4'!AO58+'PFCs - AR4'!AO58+'SF6 - AR4'!AO58</f>
        <v>3.9830160874413663</v>
      </c>
      <c r="AP58" s="15">
        <f>'CO2'!AP58+25*'CH4'!AP58/1000+298*N2O!AP58/1000+'HFCs - AR4'!AP58+'PFCs - AR4'!AP58+'SF6 - AR4'!AP58</f>
        <v>3.9787237507774011</v>
      </c>
      <c r="AQ58" s="15">
        <f>'CO2'!AQ58+25*'CH4'!AQ58/1000+298*N2O!AQ58/1000+'HFCs - AR4'!AQ58+'PFCs - AR4'!AQ58+'SF6 - AR4'!AQ58</f>
        <v>3.9744496019806554</v>
      </c>
      <c r="AR58" s="15">
        <f>'CO2'!AR58+25*'CH4'!AR58/1000+298*N2O!AR58/1000+'HFCs - AR4'!AR58+'PFCs - AR4'!AR58+'SF6 - AR4'!AR58</f>
        <v>3.9744496019806554</v>
      </c>
      <c r="AS58" s="15">
        <f>'CO2'!AS58+25*'CH4'!AS58/1000+298*N2O!AS58/1000+'HFCs - AR4'!AS58+'PFCs - AR4'!AS58+'SF6 - AR4'!AS58</f>
        <v>3.9744496019806554</v>
      </c>
      <c r="AT58" s="15">
        <f>'CO2'!AT58+25*'CH4'!AT58/1000+298*N2O!AT58/1000+'HFCs - AR4'!AT58+'PFCs - AR4'!AT58+'SF6 - AR4'!AT58</f>
        <v>3.9744496019806554</v>
      </c>
      <c r="AU58" s="15">
        <f>'CO2'!AU58+25*'CH4'!AU58/1000+298*N2O!AU58/1000+'HFCs - AR4'!AU58+'PFCs - AR4'!AU58+'SF6 - AR4'!AU58</f>
        <v>3.9744496019806554</v>
      </c>
      <c r="AV58" s="15">
        <f>'CO2'!AV58+25*'CH4'!AV58/1000+298*N2O!AV58/1000+'HFCs - AR4'!AV58+'PFCs - AR4'!AV58+'SF6 - AR4'!AV58</f>
        <v>3.9744496019806554</v>
      </c>
      <c r="AW58" s="15">
        <f>'CO2'!AW58+25*'CH4'!AW58/1000+298*N2O!AW58/1000+'HFCs - AR4'!AW58+'PFCs - AR4'!AW58+'SF6 - AR4'!AW58</f>
        <v>3.9744496019806554</v>
      </c>
      <c r="AX58" s="15">
        <f>'CO2'!AX58+25*'CH4'!AX58/1000+298*N2O!AX58/1000+'HFCs - AR4'!AX58+'PFCs - AR4'!AX58+'SF6 - AR4'!AX58</f>
        <v>3.9744496019806554</v>
      </c>
      <c r="AY58" s="15">
        <f>'CO2'!AY58+25*'CH4'!AY58/1000+298*N2O!AY58/1000+'HFCs - AR4'!AY58+'PFCs - AR4'!AY58+'SF6 - AR4'!AY58</f>
        <v>3.9744496019806554</v>
      </c>
      <c r="AZ58" s="15">
        <f>'CO2'!AZ58+25*'CH4'!AZ58/1000+298*N2O!AZ58/1000+'HFCs - AR4'!AZ58+'PFCs - AR4'!AZ58+'SF6 - AR4'!AZ58</f>
        <v>3.9744496019806554</v>
      </c>
      <c r="BA58" s="15">
        <f>'CO2'!BA58+25*'CH4'!BA58/1000+298*N2O!BA58/1000+'HFCs - AR4'!BA58+'PFCs - AR4'!BA58+'SF6 - AR4'!BA58</f>
        <v>3.9744496019806554</v>
      </c>
      <c r="BB58" s="153"/>
    </row>
    <row r="59" spans="1:54" x14ac:dyDescent="0.2">
      <c r="A59" s="94" t="s">
        <v>46</v>
      </c>
      <c r="B59" s="94" t="s">
        <v>47</v>
      </c>
      <c r="C59" s="15">
        <f>'CO2'!C59+25*'CH4'!C59/1000+298*N2O!C59/1000+'HFCs - AR4'!C59+'PFCs - AR4'!C59+'SF6 - AR4'!C59</f>
        <v>565.49433176807497</v>
      </c>
      <c r="D59" s="146">
        <f>'CO2'!D59+25*'CH4'!D59/1000+298*N2O!D59/1000+'HFCs - AR4'!D59+'PFCs - AR4'!D59+'SF6 - AR4'!D59</f>
        <v>462.54118959602999</v>
      </c>
      <c r="E59" s="146">
        <f>'CO2'!E59+25*'CH4'!E59/1000+298*N2O!E59/1000+'HFCs - AR4'!E59+'PFCs - AR4'!E59+'SF6 - AR4'!E59</f>
        <v>357.38819395877101</v>
      </c>
      <c r="F59" s="146">
        <f>'CO2'!F59+25*'CH4'!F59/1000+298*N2O!F59/1000+'HFCs - AR4'!F59+'PFCs - AR4'!F59+'SF6 - AR4'!F59</f>
        <v>306.791564258834</v>
      </c>
      <c r="G59" s="146">
        <f>'CO2'!G59+25*'CH4'!G59/1000+298*N2O!G59/1000+'HFCs - AR4'!G59+'PFCs - AR4'!G59+'SF6 - AR4'!G59</f>
        <v>367.06754920571501</v>
      </c>
      <c r="H59" s="146">
        <f>'CO2'!H59+25*'CH4'!H59/1000+298*N2O!H59/1000+'HFCs - AR4'!H59+'PFCs - AR4'!H59+'SF6 - AR4'!H59</f>
        <v>495.97896226729301</v>
      </c>
      <c r="I59" s="146">
        <f>'CO2'!I59+25*'CH4'!I59/1000+298*N2O!I59/1000+'HFCs - AR4'!I59+'PFCs - AR4'!I59+'SF6 - AR4'!I59</f>
        <v>393.02582009524798</v>
      </c>
      <c r="J59" s="146">
        <f>'CO2'!J59+25*'CH4'!J59/1000+298*N2O!J59/1000+'HFCs - AR4'!J59+'PFCs - AR4'!J59+'SF6 - AR4'!J59</f>
        <v>469.58072068471699</v>
      </c>
      <c r="K59" s="146">
        <f>'CO2'!K59+25*'CH4'!K59/1000+298*N2O!K59/1000+'HFCs - AR4'!K59+'PFCs - AR4'!K59+'SF6 - AR4'!K59</f>
        <v>252.23519832151101</v>
      </c>
      <c r="L59" s="146">
        <f>'CO2'!L59+25*'CH4'!L59/1000+298*N2O!L59/1000+'HFCs - AR4'!L59+'PFCs - AR4'!L59+'SF6 - AR4'!L59</f>
        <v>264.99434841975602</v>
      </c>
      <c r="M59" s="146">
        <f>'CO2'!M59+25*'CH4'!M59/1000+298*N2O!M59/1000+'HFCs - AR4'!M59+'PFCs - AR4'!M59+'SF6 - AR4'!M59</f>
        <v>260.59464148932602</v>
      </c>
      <c r="N59" s="146">
        <f>'CO2'!N59+25*'CH4'!N59/1000+298*N2O!N59/1000+'HFCs - AR4'!N59+'PFCs - AR4'!N59+'SF6 - AR4'!N59</f>
        <v>200.75862723548801</v>
      </c>
      <c r="O59" s="146">
        <f>'CO2'!O59+25*'CH4'!O59/1000+298*N2O!O59/1000+'HFCs - AR4'!O59+'PFCs - AR4'!O59+'SF6 - AR4'!O59</f>
        <v>233.31645852066501</v>
      </c>
      <c r="P59" s="146">
        <f>'CO2'!P59+25*'CH4'!P59/1000+298*N2O!P59/1000+'HFCs - AR4'!P59+'PFCs - AR4'!P59+'SF6 - AR4'!P59</f>
        <v>226.27692743197801</v>
      </c>
      <c r="Q59" s="146">
        <f>'CO2'!Q59+25*'CH4'!Q59/1000+298*N2O!Q59/1000+'HFCs - AR4'!Q59+'PFCs - AR4'!Q59+'SF6 - AR4'!Q59</f>
        <v>157.64149931728099</v>
      </c>
      <c r="R59" s="146">
        <f>'CO2'!R59+25*'CH4'!R59/1000+298*N2O!R59/1000+'HFCs - AR4'!R59+'PFCs - AR4'!R59+'SF6 - AR4'!R59</f>
        <v>219.677367036334</v>
      </c>
      <c r="S59" s="146">
        <f>'CO2'!S59+25*'CH4'!S59/1000+298*N2O!S59/1000+'HFCs - AR4'!S59+'PFCs - AR4'!S59+'SF6 - AR4'!S59</f>
        <v>193.71909614680101</v>
      </c>
      <c r="T59" s="146">
        <f>'CO2'!T59+25*'CH4'!T59/1000+298*N2O!T59/1000+'HFCs - AR4'!T59+'PFCs - AR4'!T59+'SF6 - AR4'!T59</f>
        <v>191.95921337463</v>
      </c>
      <c r="U59" s="146">
        <f>'CO2'!U59+25*'CH4'!U59/1000+298*N2O!U59/1000+'HFCs - AR4'!U59+'PFCs - AR4'!U59+'SF6 - AR4'!U59</f>
        <v>228.91675159023501</v>
      </c>
      <c r="V59" s="146">
        <f>'CO2'!V59+25*'CH4'!V59/1000+298*N2O!V59/1000+'HFCs - AR4'!V59+'PFCs - AR4'!V59+'SF6 - AR4'!V59</f>
        <v>181.39991674159899</v>
      </c>
      <c r="W59" s="146">
        <f>'CO2'!W59+25*'CH4'!W59/1000+298*N2O!W59/1000+'HFCs - AR4'!W59+'PFCs - AR4'!W59+'SF6 - AR4'!W59</f>
        <v>152.80182169380899</v>
      </c>
      <c r="X59" s="146">
        <f>'CO2'!X59+25*'CH4'!X59/1000+298*N2O!X59/1000+'HFCs - AR4'!X59+'PFCs - AR4'!X59+'SF6 - AR4'!X59</f>
        <v>161.601235554667</v>
      </c>
      <c r="Y59" s="146">
        <f>'CO2'!Y59+25*'CH4'!Y59/1000+298*N2O!Y59/1000+'HFCs - AR4'!Y59+'PFCs - AR4'!Y59+'SF6 - AR4'!Y59</f>
        <v>188.43944783028601</v>
      </c>
      <c r="Z59" s="146">
        <f>'CO2'!Z59+25*'CH4'!Z59/1000+298*N2O!Z59/1000+'HFCs - AR4'!Z59+'PFCs - AR4'!Z59+'SF6 - AR4'!Z59</f>
        <v>243.875755153695</v>
      </c>
      <c r="AA59" s="146">
        <f>'CO2'!AA59+25*'CH4'!AA59/1000+298*N2O!AA59/1000+'HFCs - AR4'!AA59+'PFCs - AR4'!AA59+'SF6 - AR4'!AA59</f>
        <v>237.71616545109401</v>
      </c>
      <c r="AB59" s="146">
        <f>'CO2'!AB59+25*'CH4'!AB59/1000+298*N2O!AB59/1000+'HFCs - AR4'!AB59+'PFCs - AR4'!AB59+'SF6 - AR4'!AB59</f>
        <v>165.560971792054</v>
      </c>
      <c r="AC59" s="146">
        <f>'CO2'!AC59+25*'CH4'!AC59/1000+298*N2O!AC59/1000+'HFCs - AR4'!AC59+'PFCs - AR4'!AC59+'SF6 - AR4'!AC59</f>
        <v>211.75789456156099</v>
      </c>
      <c r="AD59" s="146">
        <f>'CO2'!AD59+25*'CH4'!AD59/1000+298*N2O!AD59/1000+'HFCs - AR4'!AD59+'PFCs - AR4'!AD59+'SF6 - AR4'!AD59</f>
        <v>214.39771871981901</v>
      </c>
      <c r="AE59" s="146">
        <f>'CO2'!AE59+25*'CH4'!AE59/1000+298*N2O!AE59/1000+'HFCs - AR4'!AE59+'PFCs - AR4'!AE59+'SF6 - AR4'!AE59</f>
        <v>239.91601891630901</v>
      </c>
      <c r="AF59" s="146">
        <f>'CO2'!AF59+25*'CH4'!AF59/1000+298*N2O!AF59/1000+'HFCs - AR4'!AF59+'PFCs - AR4'!AF59+'SF6 - AR4'!AF59</f>
        <v>181.39991674159899</v>
      </c>
      <c r="AG59" s="146">
        <f>'CO2'!AG59+25*'CH4'!AG59/1000+298*N2O!AG59/1000+'HFCs - AR4'!AG59+'PFCs - AR4'!AG59+'SF6 - AR4'!AG59</f>
        <v>200.92507024436085</v>
      </c>
      <c r="AH59" s="146">
        <f>'CO2'!AH59+25*'CH4'!AH59/1000+298*N2O!AH59/1000+'HFCs - AR4'!AH59+'PFCs - AR4'!AH59+'SF6 - AR4'!AH59</f>
        <v>199.98122107476956</v>
      </c>
      <c r="AI59" s="146">
        <f>'CO2'!AI59+25*'CH4'!AI59/1000+298*N2O!AI59/1000+'HFCs - AR4'!AI59+'PFCs - AR4'!AI59+'SF6 - AR4'!AI59</f>
        <v>199.04122435076843</v>
      </c>
      <c r="AJ59" s="146">
        <f>'CO2'!AJ59+25*'CH4'!AJ59/1000+298*N2O!AJ59/1000+'HFCs - AR4'!AJ59+'PFCs - AR4'!AJ59+'SF6 - AR4'!AJ59</f>
        <v>198.10585056147551</v>
      </c>
      <c r="AK59" s="146">
        <f>'CO2'!AK59+25*'CH4'!AK59/1000+298*N2O!AK59/1000+'HFCs - AR4'!AK59+'PFCs - AR4'!AK59+'SF6 - AR4'!AK59</f>
        <v>197.17432921777274</v>
      </c>
      <c r="AL59" s="146">
        <f>'CO2'!AL59+25*'CH4'!AL59/1000+298*N2O!AL59/1000+'HFCs - AR4'!AL59+'PFCs - AR4'!AL59+'SF6 - AR4'!AL59</f>
        <v>196.24743080877818</v>
      </c>
      <c r="AM59" s="146">
        <f>'CO2'!AM59+25*'CH4'!AM59/1000+298*N2O!AM59/1000+'HFCs - AR4'!AM59+'PFCs - AR4'!AM59+'SF6 - AR4'!AM59</f>
        <v>195.3251553344918</v>
      </c>
      <c r="AN59" s="146">
        <f>'CO2'!AN59+25*'CH4'!AN59/1000+298*N2O!AN59/1000+'HFCs - AR4'!AN59+'PFCs - AR4'!AN59+'SF6 - AR4'!AN59</f>
        <v>194.40750279491365</v>
      </c>
      <c r="AO59" s="146">
        <f>'CO2'!AO59+25*'CH4'!AO59/1000+298*N2O!AO59/1000+'HFCs - AR4'!AO59+'PFCs - AR4'!AO59+'SF6 - AR4'!AO59</f>
        <v>193.49370270092567</v>
      </c>
      <c r="AP59" s="146">
        <f>'CO2'!AP59+25*'CH4'!AP59/1000+298*N2O!AP59/1000+'HFCs - AR4'!AP59+'PFCs - AR4'!AP59+'SF6 - AR4'!AP59</f>
        <v>192.58452554164589</v>
      </c>
      <c r="AQ59" s="146">
        <f>'CO2'!AQ59+25*'CH4'!AQ59/1000+298*N2O!AQ59/1000+'HFCs - AR4'!AQ59+'PFCs - AR4'!AQ59+'SF6 - AR4'!AQ59</f>
        <v>191.67920082795627</v>
      </c>
      <c r="AR59" s="146">
        <f>'CO2'!AR59+25*'CH4'!AR59/1000+298*N2O!AR59/1000+'HFCs - AR4'!AR59+'PFCs - AR4'!AR59+'SF6 - AR4'!AR59</f>
        <v>191.67920082795627</v>
      </c>
      <c r="AS59" s="146">
        <f>'CO2'!AS59+25*'CH4'!AS59/1000+298*N2O!AS59/1000+'HFCs - AR4'!AS59+'PFCs - AR4'!AS59+'SF6 - AR4'!AS59</f>
        <v>191.67920082795627</v>
      </c>
      <c r="AT59" s="146">
        <f>'CO2'!AT59+25*'CH4'!AT59/1000+298*N2O!AT59/1000+'HFCs - AR4'!AT59+'PFCs - AR4'!AT59+'SF6 - AR4'!AT59</f>
        <v>191.67920082795627</v>
      </c>
      <c r="AU59" s="146">
        <f>'CO2'!AU59+25*'CH4'!AU59/1000+298*N2O!AU59/1000+'HFCs - AR4'!AU59+'PFCs - AR4'!AU59+'SF6 - AR4'!AU59</f>
        <v>191.67920082795627</v>
      </c>
      <c r="AV59" s="146">
        <f>'CO2'!AV59+25*'CH4'!AV59/1000+298*N2O!AV59/1000+'HFCs - AR4'!AV59+'PFCs - AR4'!AV59+'SF6 - AR4'!AV59</f>
        <v>191.67920082795627</v>
      </c>
      <c r="AW59" s="146">
        <f>'CO2'!AW59+25*'CH4'!AW59/1000+298*N2O!AW59/1000+'HFCs - AR4'!AW59+'PFCs - AR4'!AW59+'SF6 - AR4'!AW59</f>
        <v>191.67920082795627</v>
      </c>
      <c r="AX59" s="146">
        <f>'CO2'!AX59+25*'CH4'!AX59/1000+298*N2O!AX59/1000+'HFCs - AR4'!AX59+'PFCs - AR4'!AX59+'SF6 - AR4'!AX59</f>
        <v>191.67920082795627</v>
      </c>
      <c r="AY59" s="146">
        <f>'CO2'!AY59+25*'CH4'!AY59/1000+298*N2O!AY59/1000+'HFCs - AR4'!AY59+'PFCs - AR4'!AY59+'SF6 - AR4'!AY59</f>
        <v>191.67920082795627</v>
      </c>
      <c r="AZ59" s="146">
        <f>'CO2'!AZ59+25*'CH4'!AZ59/1000+298*N2O!AZ59/1000+'HFCs - AR4'!AZ59+'PFCs - AR4'!AZ59+'SF6 - AR4'!AZ59</f>
        <v>191.67920082795627</v>
      </c>
      <c r="BA59" s="146">
        <f>'CO2'!BA59+25*'CH4'!BA59/1000+298*N2O!BA59/1000+'HFCs - AR4'!BA59+'PFCs - AR4'!BA59+'SF6 - AR4'!BA59</f>
        <v>191.67920082795627</v>
      </c>
      <c r="BB59" s="153"/>
    </row>
    <row r="60" spans="1:54" x14ac:dyDescent="0.2">
      <c r="A60" s="94" t="s">
        <v>48</v>
      </c>
      <c r="B60" s="94" t="s">
        <v>49</v>
      </c>
      <c r="C60" s="15">
        <f>'CO2'!C60+25*'CH4'!C60/1000+298*N2O!C60/1000+'HFCs - AR4'!C60+'PFCs - AR4'!C60+'SF6 - AR4'!C60</f>
        <v>14.6666666666667</v>
      </c>
      <c r="D60" s="146">
        <f>'CO2'!D60+25*'CH4'!D60/1000+298*N2O!D60/1000+'HFCs - AR4'!D60+'PFCs - AR4'!D60+'SF6 - AR4'!D60</f>
        <v>11.733333333333301</v>
      </c>
      <c r="E60" s="146">
        <f>'CO2'!E60+25*'CH4'!E60/1000+298*N2O!E60/1000+'HFCs - AR4'!E60+'PFCs - AR4'!E60+'SF6 - AR4'!E60</f>
        <v>12.6133333333333</v>
      </c>
      <c r="F60" s="146">
        <f>'CO2'!F60+25*'CH4'!F60/1000+298*N2O!F60/1000+'HFCs - AR4'!F60+'PFCs - AR4'!F60+'SF6 - AR4'!F60</f>
        <v>13.4933333333333</v>
      </c>
      <c r="G60" s="146">
        <f>'CO2'!G60+25*'CH4'!G60/1000+298*N2O!G60/1000+'HFCs - AR4'!G60+'PFCs - AR4'!G60+'SF6 - AR4'!G60</f>
        <v>18.186666666666699</v>
      </c>
      <c r="H60" s="146">
        <f>'CO2'!H60+25*'CH4'!H60/1000+298*N2O!H60/1000+'HFCs - AR4'!H60+'PFCs - AR4'!H60+'SF6 - AR4'!H60</f>
        <v>15.18</v>
      </c>
      <c r="I60" s="146">
        <f>'CO2'!I60+25*'CH4'!I60/1000+298*N2O!I60/1000+'HFCs - AR4'!I60+'PFCs - AR4'!I60+'SF6 - AR4'!I60</f>
        <v>8.6533333333333307</v>
      </c>
      <c r="J60" s="146">
        <f>'CO2'!J60+25*'CH4'!J60/1000+298*N2O!J60/1000+'HFCs - AR4'!J60+'PFCs - AR4'!J60+'SF6 - AR4'!J60</f>
        <v>4.0333333333333297</v>
      </c>
      <c r="K60" s="146">
        <f>'CO2'!K60+25*'CH4'!K60/1000+298*N2O!K60/1000+'HFCs - AR4'!K60+'PFCs - AR4'!K60+'SF6 - AR4'!K60</f>
        <v>4.2533333333333303</v>
      </c>
      <c r="L60" s="146">
        <f>'CO2'!L60+25*'CH4'!L60/1000+298*N2O!L60/1000+'HFCs - AR4'!L60+'PFCs - AR4'!L60+'SF6 - AR4'!L60</f>
        <v>2.93333333333333</v>
      </c>
      <c r="M60" s="146">
        <f>'CO2'!M60+25*'CH4'!M60/1000+298*N2O!M60/1000+'HFCs - AR4'!M60+'PFCs - AR4'!M60+'SF6 - AR4'!M60</f>
        <v>2.3466666666666698</v>
      </c>
      <c r="N60" s="146">
        <f>'CO2'!N60+25*'CH4'!N60/1000+298*N2O!N60/1000+'HFCs - AR4'!N60+'PFCs - AR4'!N60+'SF6 - AR4'!N60</f>
        <v>1.6866666666666701</v>
      </c>
      <c r="O60" s="146">
        <f>'CO2'!O60+25*'CH4'!O60/1000+298*N2O!O60/1000+'HFCs - AR4'!O60+'PFCs - AR4'!O60+'SF6 - AR4'!O60</f>
        <v>0.73333333333332995</v>
      </c>
      <c r="P60" s="146">
        <f>'CO2'!P60+25*'CH4'!P60/1000+298*N2O!P60/1000+'HFCs - AR4'!P60+'PFCs - AR4'!P60+'SF6 - AR4'!P60</f>
        <v>0.80666666666666997</v>
      </c>
      <c r="Q60" s="146">
        <f>'CO2'!Q60+25*'CH4'!Q60/1000+298*N2O!Q60/1000+'HFCs - AR4'!Q60+'PFCs - AR4'!Q60+'SF6 - AR4'!Q60</f>
        <v>0.58666666666667</v>
      </c>
      <c r="R60" s="146">
        <f>'CO2'!R60+25*'CH4'!R60/1000+298*N2O!R60/1000+'HFCs - AR4'!R60+'PFCs - AR4'!R60+'SF6 - AR4'!R60</f>
        <v>0.44</v>
      </c>
      <c r="S60" s="146">
        <f>'CO2'!S60+25*'CH4'!S60/1000+298*N2O!S60/1000+'HFCs - AR4'!S60+'PFCs - AR4'!S60+'SF6 - AR4'!S60</f>
        <v>0.95333333333333004</v>
      </c>
      <c r="T60" s="146">
        <f>'CO2'!T60+25*'CH4'!T60/1000+298*N2O!T60/1000+'HFCs - AR4'!T60+'PFCs - AR4'!T60+'SF6 - AR4'!T60</f>
        <v>0.80666666666666997</v>
      </c>
      <c r="U60" s="146">
        <f>'CO2'!U60+25*'CH4'!U60/1000+298*N2O!U60/1000+'HFCs - AR4'!U60+'PFCs - AR4'!U60+'SF6 - AR4'!U60</f>
        <v>0.22</v>
      </c>
      <c r="V60" s="146">
        <f>'CO2'!V60+25*'CH4'!V60/1000+298*N2O!V60/1000+'HFCs - AR4'!V60+'PFCs - AR4'!V60+'SF6 - AR4'!V60</f>
        <v>1.8333333333333299</v>
      </c>
      <c r="W60" s="146">
        <f>'CO2'!W60+25*'CH4'!W60/1000+298*N2O!W60/1000+'HFCs - AR4'!W60+'PFCs - AR4'!W60+'SF6 - AR4'!W60</f>
        <v>0.88</v>
      </c>
      <c r="X60" s="146">
        <f>'CO2'!X60+25*'CH4'!X60/1000+298*N2O!X60/1000+'HFCs - AR4'!X60+'PFCs - AR4'!X60+'SF6 - AR4'!X60</f>
        <v>0.58666666666667</v>
      </c>
      <c r="Y60" s="146">
        <f>'CO2'!Y60+25*'CH4'!Y60/1000+298*N2O!Y60/1000+'HFCs - AR4'!Y60+'PFCs - AR4'!Y60+'SF6 - AR4'!Y60</f>
        <v>1.32</v>
      </c>
      <c r="Z60" s="146">
        <f>'CO2'!Z60+25*'CH4'!Z60/1000+298*N2O!Z60/1000+'HFCs - AR4'!Z60+'PFCs - AR4'!Z60+'SF6 - AR4'!Z60</f>
        <v>0.66</v>
      </c>
      <c r="AA60" s="146">
        <f>'CO2'!AA60+25*'CH4'!AA60/1000+298*N2O!AA60/1000+'HFCs - AR4'!AA60+'PFCs - AR4'!AA60+'SF6 - AR4'!AA60</f>
        <v>0.51333333333332998</v>
      </c>
      <c r="AB60" s="146">
        <f>'CO2'!AB60+25*'CH4'!AB60/1000+298*N2O!AB60/1000+'HFCs - AR4'!AB60+'PFCs - AR4'!AB60+'SF6 - AR4'!AB60</f>
        <v>1.39333333333333</v>
      </c>
      <c r="AC60" s="146">
        <f>'CO2'!AC60+25*'CH4'!AC60/1000+298*N2O!AC60/1000+'HFCs - AR4'!AC60+'PFCs - AR4'!AC60+'SF6 - AR4'!AC60</f>
        <v>1.61333333333333</v>
      </c>
      <c r="AD60" s="146">
        <f>'CO2'!AD60+25*'CH4'!AD60/1000+298*N2O!AD60/1000+'HFCs - AR4'!AD60+'PFCs - AR4'!AD60+'SF6 - AR4'!AD60</f>
        <v>1.54</v>
      </c>
      <c r="AE60" s="146">
        <f>'CO2'!AE60+25*'CH4'!AE60/1000+298*N2O!AE60/1000+'HFCs - AR4'!AE60+'PFCs - AR4'!AE60+'SF6 - AR4'!AE60</f>
        <v>1.39333333333333</v>
      </c>
      <c r="AF60" s="146">
        <f>'CO2'!AF60+25*'CH4'!AF60/1000+298*N2O!AF60/1000+'HFCs - AR4'!AF60+'PFCs - AR4'!AF60+'SF6 - AR4'!AF60</f>
        <v>0.71940000000000004</v>
      </c>
      <c r="AG60" s="146">
        <f>'CO2'!AG60+25*'CH4'!AG60/1000+298*N2O!AG60/1000+'HFCs - AR4'!AG60+'PFCs - AR4'!AG60+'SF6 - AR4'!AG60</f>
        <v>1.3207181736879019</v>
      </c>
      <c r="AH60" s="146">
        <f>'CO2'!AH60+25*'CH4'!AH60/1000+298*N2O!AH60/1000+'HFCs - AR4'!AH60+'PFCs - AR4'!AH60+'SF6 - AR4'!AH60</f>
        <v>1.3145140760609435</v>
      </c>
      <c r="AI60" s="146">
        <f>'CO2'!AI60+25*'CH4'!AI60/1000+298*N2O!AI60/1000+'HFCs - AR4'!AI60+'PFCs - AR4'!AI60+'SF6 - AR4'!AI60</f>
        <v>1.3083353012814423</v>
      </c>
      <c r="AJ60" s="146">
        <f>'CO2'!AJ60+25*'CH4'!AJ60/1000+298*N2O!AJ60/1000+'HFCs - AR4'!AJ60+'PFCs - AR4'!AJ60+'SF6 - AR4'!AJ60</f>
        <v>1.3021869139188893</v>
      </c>
      <c r="AK60" s="146">
        <f>'CO2'!AK60+25*'CH4'!AK60/1000+298*N2O!AK60/1000+'HFCs - AR4'!AK60+'PFCs - AR4'!AK60+'SF6 - AR4'!AK60</f>
        <v>1.2960638494037933</v>
      </c>
      <c r="AL60" s="146">
        <f>'CO2'!AL60+25*'CH4'!AL60/1000+298*N2O!AL60/1000+'HFCs - AR4'!AL60+'PFCs - AR4'!AL60+'SF6 - AR4'!AL60</f>
        <v>1.2899711723056457</v>
      </c>
      <c r="AM60" s="146">
        <f>'CO2'!AM60+25*'CH4'!AM60/1000+298*N2O!AM60/1000+'HFCs - AR4'!AM60+'PFCs - AR4'!AM60+'SF6 - AR4'!AM60</f>
        <v>1.2839088826244462</v>
      </c>
      <c r="AN60" s="146">
        <f>'CO2'!AN60+25*'CH4'!AN60/1000+298*N2O!AN60/1000+'HFCs - AR4'!AN60+'PFCs - AR4'!AN60+'SF6 - AR4'!AN60</f>
        <v>1.2778769803601955</v>
      </c>
      <c r="AO60" s="146">
        <f>'CO2'!AO60+25*'CH4'!AO60/1000+298*N2O!AO60/1000+'HFCs - AR4'!AO60+'PFCs - AR4'!AO60+'SF6 - AR4'!AO60</f>
        <v>1.2718704009434016</v>
      </c>
      <c r="AP60" s="146">
        <f>'CO2'!AP60+25*'CH4'!AP60/1000+298*N2O!AP60/1000+'HFCs - AR4'!AP60+'PFCs - AR4'!AP60+'SF6 - AR4'!AP60</f>
        <v>1.2658942089435559</v>
      </c>
      <c r="AQ60" s="146">
        <f>'CO2'!AQ60+25*'CH4'!AQ60/1000+298*N2O!AQ60/1000+'HFCs - AR4'!AQ60+'PFCs - AR4'!AQ60+'SF6 - AR4'!AQ60</f>
        <v>1.2599433397911672</v>
      </c>
      <c r="AR60" s="146">
        <f>'CO2'!AR60+25*'CH4'!AR60/1000+298*N2O!AR60/1000+'HFCs - AR4'!AR60+'PFCs - AR4'!AR60+'SF6 - AR4'!AR60</f>
        <v>1.2599433397911672</v>
      </c>
      <c r="AS60" s="146">
        <f>'CO2'!AS60+25*'CH4'!AS60/1000+298*N2O!AS60/1000+'HFCs - AR4'!AS60+'PFCs - AR4'!AS60+'SF6 - AR4'!AS60</f>
        <v>1.2599433397911672</v>
      </c>
      <c r="AT60" s="146">
        <f>'CO2'!AT60+25*'CH4'!AT60/1000+298*N2O!AT60/1000+'HFCs - AR4'!AT60+'PFCs - AR4'!AT60+'SF6 - AR4'!AT60</f>
        <v>1.2599433397911672</v>
      </c>
      <c r="AU60" s="146">
        <f>'CO2'!AU60+25*'CH4'!AU60/1000+298*N2O!AU60/1000+'HFCs - AR4'!AU60+'PFCs - AR4'!AU60+'SF6 - AR4'!AU60</f>
        <v>1.2599433397911672</v>
      </c>
      <c r="AV60" s="146">
        <f>'CO2'!AV60+25*'CH4'!AV60/1000+298*N2O!AV60/1000+'HFCs - AR4'!AV60+'PFCs - AR4'!AV60+'SF6 - AR4'!AV60</f>
        <v>1.2599433397911672</v>
      </c>
      <c r="AW60" s="146">
        <f>'CO2'!AW60+25*'CH4'!AW60/1000+298*N2O!AW60/1000+'HFCs - AR4'!AW60+'PFCs - AR4'!AW60+'SF6 - AR4'!AW60</f>
        <v>1.2599433397911672</v>
      </c>
      <c r="AX60" s="146">
        <f>'CO2'!AX60+25*'CH4'!AX60/1000+298*N2O!AX60/1000+'HFCs - AR4'!AX60+'PFCs - AR4'!AX60+'SF6 - AR4'!AX60</f>
        <v>1.2599433397911672</v>
      </c>
      <c r="AY60" s="146">
        <f>'CO2'!AY60+25*'CH4'!AY60/1000+298*N2O!AY60/1000+'HFCs - AR4'!AY60+'PFCs - AR4'!AY60+'SF6 - AR4'!AY60</f>
        <v>1.2599433397911672</v>
      </c>
      <c r="AZ60" s="146">
        <f>'CO2'!AZ60+25*'CH4'!AZ60/1000+298*N2O!AZ60/1000+'HFCs - AR4'!AZ60+'PFCs - AR4'!AZ60+'SF6 - AR4'!AZ60</f>
        <v>1.2599433397911672</v>
      </c>
      <c r="BA60" s="146">
        <f>'CO2'!BA60+25*'CH4'!BA60/1000+298*N2O!BA60/1000+'HFCs - AR4'!BA60+'PFCs - AR4'!BA60+'SF6 - AR4'!BA60</f>
        <v>1.2599433397911672</v>
      </c>
      <c r="BB60" s="153"/>
    </row>
    <row r="61" spans="1:54" x14ac:dyDescent="0.2">
      <c r="A61" s="98" t="s">
        <v>50</v>
      </c>
      <c r="B61" s="98" t="s">
        <v>51</v>
      </c>
      <c r="C61" s="15">
        <f>'CO2'!C61+25*'CH4'!C61/1000+298*N2O!C61/1000+'HFCs - AR4'!C61+'PFCs - AR4'!C61+'SF6 - AR4'!C61</f>
        <v>38.411999999999999</v>
      </c>
      <c r="D61" s="146">
        <f>'CO2'!D61+25*'CH4'!D61/1000+298*N2O!D61/1000+'HFCs - AR4'!D61+'PFCs - AR4'!D61+'SF6 - AR4'!D61</f>
        <v>37.356000000000002</v>
      </c>
      <c r="E61" s="146">
        <f>'CO2'!E61+25*'CH4'!E61/1000+298*N2O!E61/1000+'HFCs - AR4'!E61+'PFCs - AR4'!E61+'SF6 - AR4'!E61</f>
        <v>33.462000000000003</v>
      </c>
      <c r="F61" s="146">
        <f>'CO2'!F61+25*'CH4'!F61/1000+298*N2O!F61/1000+'HFCs - AR4'!F61+'PFCs - AR4'!F61+'SF6 - AR4'!F61</f>
        <v>29.678000000000001</v>
      </c>
      <c r="G61" s="146">
        <f>'CO2'!G61+25*'CH4'!G61/1000+298*N2O!G61/1000+'HFCs - AR4'!G61+'PFCs - AR4'!G61+'SF6 - AR4'!G61</f>
        <v>26.95</v>
      </c>
      <c r="H61" s="146">
        <f>'CO2'!H61+25*'CH4'!H61/1000+298*N2O!H61/1000+'HFCs - AR4'!H61+'PFCs - AR4'!H61+'SF6 - AR4'!H61</f>
        <v>25.916</v>
      </c>
      <c r="I61" s="146">
        <f>'CO2'!I61+25*'CH4'!I61/1000+298*N2O!I61/1000+'HFCs - AR4'!I61+'PFCs - AR4'!I61+'SF6 - AR4'!I61</f>
        <v>16.103999999999999</v>
      </c>
      <c r="J61" s="146">
        <f>'CO2'!J61+25*'CH4'!J61/1000+298*N2O!J61/1000+'HFCs - AR4'!J61+'PFCs - AR4'!J61+'SF6 - AR4'!J61</f>
        <v>9.6029999999999998</v>
      </c>
      <c r="K61" s="146">
        <f>'CO2'!K61+25*'CH4'!K61/1000+298*N2O!K61/1000+'HFCs - AR4'!K61+'PFCs - AR4'!K61+'SF6 - AR4'!K61</f>
        <v>7.4359999999999999</v>
      </c>
      <c r="L61" s="146">
        <f>'CO2'!L61+25*'CH4'!L61/1000+298*N2O!L61/1000+'HFCs - AR4'!L61+'PFCs - AR4'!L61+'SF6 - AR4'!L61</f>
        <v>5.8410000000000002</v>
      </c>
      <c r="M61" s="146">
        <f>'CO2'!M61+25*'CH4'!M61/1000+298*N2O!M61/1000+'HFCs - AR4'!M61+'PFCs - AR4'!M61+'SF6 - AR4'!M61</f>
        <v>5.4119999999999999</v>
      </c>
      <c r="N61" s="146">
        <f>'CO2'!N61+25*'CH4'!N61/1000+298*N2O!N61/1000+'HFCs - AR4'!N61+'PFCs - AR4'!N61+'SF6 - AR4'!N61</f>
        <v>4.29</v>
      </c>
      <c r="O61" s="146">
        <f>'CO2'!O61+25*'CH4'!O61/1000+298*N2O!O61/1000+'HFCs - AR4'!O61+'PFCs - AR4'!O61+'SF6 - AR4'!O61</f>
        <v>2.5299999999999998</v>
      </c>
      <c r="P61" s="146">
        <f>'CO2'!P61+25*'CH4'!P61/1000+298*N2O!P61/1000+'HFCs - AR4'!P61+'PFCs - AR4'!P61+'SF6 - AR4'!P61</f>
        <v>1.5620000000000001</v>
      </c>
      <c r="Q61" s="146">
        <f>'CO2'!Q61+25*'CH4'!Q61/1000+298*N2O!Q61/1000+'HFCs - AR4'!Q61+'PFCs - AR4'!Q61+'SF6 - AR4'!Q61</f>
        <v>1.474</v>
      </c>
      <c r="R61" s="146">
        <f>'CO2'!R61+25*'CH4'!R61/1000+298*N2O!R61/1000+'HFCs - AR4'!R61+'PFCs - AR4'!R61+'SF6 - AR4'!R61</f>
        <v>1.6719999999999999</v>
      </c>
      <c r="S61" s="146">
        <f>'CO2'!S61+25*'CH4'!S61/1000+298*N2O!S61/1000+'HFCs - AR4'!S61+'PFCs - AR4'!S61+'SF6 - AR4'!S61</f>
        <v>1.3420000000000001</v>
      </c>
      <c r="T61" s="146">
        <f>'CO2'!T61+25*'CH4'!T61/1000+298*N2O!T61/1000+'HFCs - AR4'!T61+'PFCs - AR4'!T61+'SF6 - AR4'!T61</f>
        <v>1.2430000000000001</v>
      </c>
      <c r="U61" s="146">
        <f>'CO2'!U61+25*'CH4'!U61/1000+298*N2O!U61/1000+'HFCs - AR4'!U61+'PFCs - AR4'!U61+'SF6 - AR4'!U61</f>
        <v>2.101</v>
      </c>
      <c r="V61" s="146">
        <f>'CO2'!V61+25*'CH4'!V61/1000+298*N2O!V61/1000+'HFCs - AR4'!V61+'PFCs - AR4'!V61+'SF6 - AR4'!V61</f>
        <v>3.5750000000000002</v>
      </c>
      <c r="W61" s="146">
        <f>'CO2'!W61+25*'CH4'!W61/1000+298*N2O!W61/1000+'HFCs - AR4'!W61+'PFCs - AR4'!W61+'SF6 - AR4'!W61</f>
        <v>2.508</v>
      </c>
      <c r="X61" s="146">
        <f>'CO2'!X61+25*'CH4'!X61/1000+298*N2O!X61/1000+'HFCs - AR4'!X61+'PFCs - AR4'!X61+'SF6 - AR4'!X61</f>
        <v>2.86</v>
      </c>
      <c r="Y61" s="146">
        <f>'CO2'!Y61+25*'CH4'!Y61/1000+298*N2O!Y61/1000+'HFCs - AR4'!Y61+'PFCs - AR4'!Y61+'SF6 - AR4'!Y61</f>
        <v>2.2770000000000001</v>
      </c>
      <c r="Z61" s="146">
        <f>'CO2'!Z61+25*'CH4'!Z61/1000+298*N2O!Z61/1000+'HFCs - AR4'!Z61+'PFCs - AR4'!Z61+'SF6 - AR4'!Z61</f>
        <v>1.925</v>
      </c>
      <c r="AA61" s="146">
        <f>'CO2'!AA61+25*'CH4'!AA61/1000+298*N2O!AA61/1000+'HFCs - AR4'!AA61+'PFCs - AR4'!AA61+'SF6 - AR4'!AA61</f>
        <v>2.0129999999999999</v>
      </c>
      <c r="AB61" s="146">
        <f>'CO2'!AB61+25*'CH4'!AB61/1000+298*N2O!AB61/1000+'HFCs - AR4'!AB61+'PFCs - AR4'!AB61+'SF6 - AR4'!AB61</f>
        <v>10.494</v>
      </c>
      <c r="AC61" s="146">
        <f>'CO2'!AC61+25*'CH4'!AC61/1000+298*N2O!AC61/1000+'HFCs - AR4'!AC61+'PFCs - AR4'!AC61+'SF6 - AR4'!AC61</f>
        <v>3.2229999999999999</v>
      </c>
      <c r="AD61" s="146">
        <f>'CO2'!AD61+25*'CH4'!AD61/1000+298*N2O!AD61/1000+'HFCs - AR4'!AD61+'PFCs - AR4'!AD61+'SF6 - AR4'!AD61</f>
        <v>3.1789999999999998</v>
      </c>
      <c r="AE61" s="146">
        <f>'CO2'!AE61+25*'CH4'!AE61/1000+298*N2O!AE61/1000+'HFCs - AR4'!AE61+'PFCs - AR4'!AE61+'SF6 - AR4'!AE61</f>
        <v>2.871</v>
      </c>
      <c r="AF61" s="146">
        <f>'CO2'!AF61+25*'CH4'!AF61/1000+298*N2O!AF61/1000+'HFCs - AR4'!AF61+'PFCs - AR4'!AF61+'SF6 - AR4'!AF61</f>
        <v>3.0910000000000002</v>
      </c>
      <c r="AG61" s="146">
        <f>'CO2'!AG61+25*'CH4'!AG61/1000+298*N2O!AG61/1000+'HFCs - AR4'!AG61+'PFCs - AR4'!AG61+'SF6 - AR4'!AG61</f>
        <v>4.5319092824950955</v>
      </c>
      <c r="AH61" s="146">
        <f>'CO2'!AH61+25*'CH4'!AH61/1000+298*N2O!AH61/1000+'HFCs - AR4'!AH61+'PFCs - AR4'!AH61+'SF6 - AR4'!AH61</f>
        <v>4.5106205562662378</v>
      </c>
      <c r="AI61" s="146">
        <f>'CO2'!AI61+25*'CH4'!AI61/1000+298*N2O!AI61/1000+'HFCs - AR4'!AI61+'PFCs - AR4'!AI61+'SF6 - AR4'!AI61</f>
        <v>4.4894187227974989</v>
      </c>
      <c r="AJ61" s="146">
        <f>'CO2'!AJ61+25*'CH4'!AJ61/1000+298*N2O!AJ61/1000+'HFCs - AR4'!AJ61+'PFCs - AR4'!AJ61+'SF6 - AR4'!AJ61</f>
        <v>4.4683211606409001</v>
      </c>
      <c r="AK61" s="146">
        <f>'CO2'!AK61+25*'CH4'!AK61/1000+298*N2O!AK61/1000+'HFCs - AR4'!AK61+'PFCs - AR4'!AK61+'SF6 - AR4'!AK61</f>
        <v>4.4473104912444192</v>
      </c>
      <c r="AL61" s="146">
        <f>'CO2'!AL61+25*'CH4'!AL61/1000+298*N2O!AL61/1000+'HFCs - AR4'!AL61+'PFCs - AR4'!AL61+'SF6 - AR4'!AL61</f>
        <v>4.4264040931600812</v>
      </c>
      <c r="AM61" s="146">
        <f>'CO2'!AM61+25*'CH4'!AM61/1000+298*N2O!AM61/1000+'HFCs - AR4'!AM61+'PFCs - AR4'!AM61+'SF6 - AR4'!AM61</f>
        <v>4.4056019663878834</v>
      </c>
      <c r="AN61" s="146">
        <f>'CO2'!AN61+25*'CH4'!AN61/1000+298*N2O!AN61/1000+'HFCs - AR4'!AN61+'PFCs - AR4'!AN61+'SF6 - AR4'!AN61</f>
        <v>4.3849041109278266</v>
      </c>
      <c r="AO61" s="146">
        <f>'CO2'!AO61+25*'CH4'!AO61/1000+298*N2O!AO61/1000+'HFCs - AR4'!AO61+'PFCs - AR4'!AO61+'SF6 - AR4'!AO61</f>
        <v>4.3642931482278886</v>
      </c>
      <c r="AP61" s="146">
        <f>'CO2'!AP61+25*'CH4'!AP61/1000+298*N2O!AP61/1000+'HFCs - AR4'!AP61+'PFCs - AR4'!AP61+'SF6 - AR4'!AP61</f>
        <v>4.3437864568400908</v>
      </c>
      <c r="AQ61" s="146">
        <f>'CO2'!AQ61+25*'CH4'!AQ61/1000+298*N2O!AQ61/1000+'HFCs - AR4'!AQ61+'PFCs - AR4'!AQ61+'SF6 - AR4'!AQ61</f>
        <v>4.3233666582124117</v>
      </c>
      <c r="AR61" s="146">
        <f>'CO2'!AR61+25*'CH4'!AR61/1000+298*N2O!AR61/1000+'HFCs - AR4'!AR61+'PFCs - AR4'!AR61+'SF6 - AR4'!AR61</f>
        <v>4.3233666582124117</v>
      </c>
      <c r="AS61" s="146">
        <f>'CO2'!AS61+25*'CH4'!AS61/1000+298*N2O!AS61/1000+'HFCs - AR4'!AS61+'PFCs - AR4'!AS61+'SF6 - AR4'!AS61</f>
        <v>4.3233666582124117</v>
      </c>
      <c r="AT61" s="146">
        <f>'CO2'!AT61+25*'CH4'!AT61/1000+298*N2O!AT61/1000+'HFCs - AR4'!AT61+'PFCs - AR4'!AT61+'SF6 - AR4'!AT61</f>
        <v>4.3233666582124117</v>
      </c>
      <c r="AU61" s="146">
        <f>'CO2'!AU61+25*'CH4'!AU61/1000+298*N2O!AU61/1000+'HFCs - AR4'!AU61+'PFCs - AR4'!AU61+'SF6 - AR4'!AU61</f>
        <v>4.3233666582124117</v>
      </c>
      <c r="AV61" s="146">
        <f>'CO2'!AV61+25*'CH4'!AV61/1000+298*N2O!AV61/1000+'HFCs - AR4'!AV61+'PFCs - AR4'!AV61+'SF6 - AR4'!AV61</f>
        <v>4.3233666582124117</v>
      </c>
      <c r="AW61" s="146">
        <f>'CO2'!AW61+25*'CH4'!AW61/1000+298*N2O!AW61/1000+'HFCs - AR4'!AW61+'PFCs - AR4'!AW61+'SF6 - AR4'!AW61</f>
        <v>4.3233666582124117</v>
      </c>
      <c r="AX61" s="146">
        <f>'CO2'!AX61+25*'CH4'!AX61/1000+298*N2O!AX61/1000+'HFCs - AR4'!AX61+'PFCs - AR4'!AX61+'SF6 - AR4'!AX61</f>
        <v>4.3233666582124117</v>
      </c>
      <c r="AY61" s="146">
        <f>'CO2'!AY61+25*'CH4'!AY61/1000+298*N2O!AY61/1000+'HFCs - AR4'!AY61+'PFCs - AR4'!AY61+'SF6 - AR4'!AY61</f>
        <v>4.3233666582124117</v>
      </c>
      <c r="AZ61" s="146">
        <f>'CO2'!AZ61+25*'CH4'!AZ61/1000+298*N2O!AZ61/1000+'HFCs - AR4'!AZ61+'PFCs - AR4'!AZ61+'SF6 - AR4'!AZ61</f>
        <v>4.3233666582124117</v>
      </c>
      <c r="BA61" s="146">
        <f>'CO2'!BA61+25*'CH4'!BA61/1000+298*N2O!BA61/1000+'HFCs - AR4'!BA61+'PFCs - AR4'!BA61+'SF6 - AR4'!BA61</f>
        <v>4.3233666582124117</v>
      </c>
      <c r="BB61" s="153"/>
    </row>
    <row r="62" spans="1:54" x14ac:dyDescent="0.2">
      <c r="A62" s="10"/>
      <c r="B62" s="10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</row>
    <row r="63" spans="1:54" x14ac:dyDescent="0.2">
      <c r="A63" s="19" t="s">
        <v>52</v>
      </c>
      <c r="B63" s="17" t="s">
        <v>53</v>
      </c>
      <c r="C63" s="15">
        <f>'CO2'!C63+25*'CH4'!C63/1000+298*N2O!C63/1000+'HFCs - AR4'!C63+'PFCs - AR4'!C63+'SF6 - AR4'!C63</f>
        <v>1536.2691508071102</v>
      </c>
      <c r="D63" s="15">
        <f>'CO2'!D63+25*'CH4'!D63/1000+298*N2O!D63/1000+'HFCs - AR4'!D63+'PFCs - AR4'!D63+'SF6 - AR4'!D63</f>
        <v>1536.2627941622175</v>
      </c>
      <c r="E63" s="15">
        <f>'CO2'!E63+25*'CH4'!E63/1000+298*N2O!E63/1000+'HFCs - AR4'!E63+'PFCs - AR4'!E63+'SF6 - AR4'!E63</f>
        <v>1516.8396960438299</v>
      </c>
      <c r="F63" s="15">
        <f>'CO2'!F63+25*'CH4'!F63/1000+298*N2O!F63/1000+'HFCs - AR4'!F63+'PFCs - AR4'!F63+'SF6 - AR4'!F63</f>
        <v>1499.9411022829852</v>
      </c>
      <c r="G63" s="15">
        <f>'CO2'!G63+25*'CH4'!G63/1000+298*N2O!G63/1000+'HFCs - AR4'!G63+'PFCs - AR4'!G63+'SF6 - AR4'!G63</f>
        <v>1418.209855977535</v>
      </c>
      <c r="H63" s="15">
        <f>'CO2'!H63+25*'CH4'!H63/1000+298*N2O!H63/1000+'HFCs - AR4'!H63+'PFCs - AR4'!H63+'SF6 - AR4'!H63</f>
        <v>1331.1588212807526</v>
      </c>
      <c r="I63" s="15">
        <f>'CO2'!I63+25*'CH4'!I63/1000+298*N2O!I63/1000+'HFCs - AR4'!I63+'PFCs - AR4'!I63+'SF6 - AR4'!I63</f>
        <v>1289.8073249316451</v>
      </c>
      <c r="J63" s="15">
        <f>'CO2'!J63+25*'CH4'!J63/1000+298*N2O!J63/1000+'HFCs - AR4'!J63+'PFCs - AR4'!J63+'SF6 - AR4'!J63</f>
        <v>1200.5596153776</v>
      </c>
      <c r="K63" s="15">
        <f>'CO2'!K63+25*'CH4'!K63/1000+298*N2O!K63/1000+'HFCs - AR4'!K63+'PFCs - AR4'!K63+'SF6 - AR4'!K63</f>
        <v>1125.2111855965375</v>
      </c>
      <c r="L63" s="15">
        <f>'CO2'!L63+25*'CH4'!L63/1000+298*N2O!L63/1000+'HFCs - AR4'!L63+'PFCs - AR4'!L63+'SF6 - AR4'!L63</f>
        <v>1138.3341770168172</v>
      </c>
      <c r="M63" s="15">
        <f>'CO2'!M63+25*'CH4'!M63/1000+298*N2O!M63/1000+'HFCs - AR4'!M63+'PFCs - AR4'!M63+'SF6 - AR4'!M63</f>
        <v>1072.6260495153226</v>
      </c>
      <c r="N63" s="15">
        <f>'CO2'!N63+25*'CH4'!N63/1000+298*N2O!N63/1000+'HFCs - AR4'!N63+'PFCs - AR4'!N63+'SF6 - AR4'!N63</f>
        <v>1117.0532279006075</v>
      </c>
      <c r="O63" s="15">
        <f>'CO2'!O63+25*'CH4'!O63/1000+298*N2O!O63/1000+'HFCs - AR4'!O63+'PFCs - AR4'!O63+'SF6 - AR4'!O63</f>
        <v>1041.9230965098725</v>
      </c>
      <c r="P63" s="15">
        <f>'CO2'!P63+25*'CH4'!P63/1000+298*N2O!P63/1000+'HFCs - AR4'!P63+'PFCs - AR4'!P63+'SF6 - AR4'!P63</f>
        <v>1063.5023499463973</v>
      </c>
      <c r="Q63" s="15">
        <f>'CO2'!Q63+25*'CH4'!Q63/1000+298*N2O!Q63/1000+'HFCs - AR4'!Q63+'PFCs - AR4'!Q63+'SF6 - AR4'!Q63</f>
        <v>936.49594124513487</v>
      </c>
      <c r="R63" s="15">
        <f>'CO2'!R63+25*'CH4'!R63/1000+298*N2O!R63/1000+'HFCs - AR4'!R63+'PFCs - AR4'!R63+'SF6 - AR4'!R63</f>
        <v>909.22215316922745</v>
      </c>
      <c r="S63" s="15">
        <f>'CO2'!S63+25*'CH4'!S63/1000+298*N2O!S63/1000+'HFCs - AR4'!S63+'PFCs - AR4'!S63+'SF6 - AR4'!S63</f>
        <v>953.60569906950252</v>
      </c>
      <c r="T63" s="15">
        <f>'CO2'!T63+25*'CH4'!T63/1000+298*N2O!T63/1000+'HFCs - AR4'!T63+'PFCs - AR4'!T63+'SF6 - AR4'!T63</f>
        <v>907.25077986531505</v>
      </c>
      <c r="U63" s="15">
        <f>'CO2'!U63+25*'CH4'!U63/1000+298*N2O!U63/1000+'HFCs - AR4'!U63+'PFCs - AR4'!U63+'SF6 - AR4'!U63</f>
        <v>877.30977528962762</v>
      </c>
      <c r="V63" s="15">
        <f>'CO2'!V63+25*'CH4'!V63/1000+298*N2O!V63/1000+'HFCs - AR4'!V63+'PFCs - AR4'!V63+'SF6 - AR4'!V63</f>
        <v>837.59168747864248</v>
      </c>
      <c r="W63" s="15">
        <f>'CO2'!W63+25*'CH4'!W63/1000+298*N2O!W63/1000+'HFCs - AR4'!W63+'PFCs - AR4'!W63+'SF6 - AR4'!W63</f>
        <v>771.9707232372125</v>
      </c>
      <c r="X63" s="15">
        <f>'CO2'!X63+25*'CH4'!X63/1000+298*N2O!X63/1000+'HFCs - AR4'!X63+'PFCs - AR4'!X63+'SF6 - AR4'!X63</f>
        <v>773.80688312259758</v>
      </c>
      <c r="Y63" s="15">
        <f>'CO2'!Y63+25*'CH4'!Y63/1000+298*N2O!Y63/1000+'HFCs - AR4'!Y63+'PFCs - AR4'!Y63+'SF6 - AR4'!Y63</f>
        <v>743.42041632260998</v>
      </c>
      <c r="Z63" s="15">
        <f>'CO2'!Z63+25*'CH4'!Z63/1000+298*N2O!Z63/1000+'HFCs - AR4'!Z63+'PFCs - AR4'!Z63+'SF6 - AR4'!Z63</f>
        <v>704.20150190150991</v>
      </c>
      <c r="AA63" s="15">
        <f>'CO2'!AA63+25*'CH4'!AA63/1000+298*N2O!AA63/1000+'HFCs - AR4'!AA63+'PFCs - AR4'!AA63+'SF6 - AR4'!AA63</f>
        <v>689.18395507582738</v>
      </c>
      <c r="AB63" s="15">
        <f>'CO2'!AB63+25*'CH4'!AB63/1000+298*N2O!AB63/1000+'HFCs - AR4'!AB63+'PFCs - AR4'!AB63+'SF6 - AR4'!AB63</f>
        <v>653.34146806246497</v>
      </c>
      <c r="AC63" s="15">
        <f>'CO2'!AC63+25*'CH4'!AC63/1000+298*N2O!AC63/1000+'HFCs - AR4'!AC63+'PFCs - AR4'!AC63+'SF6 - AR4'!AC63</f>
        <v>619.5408483381575</v>
      </c>
      <c r="AD63" s="15">
        <f>'CO2'!AD63+25*'CH4'!AD63/1000+298*N2O!AD63/1000+'HFCs - AR4'!AD63+'PFCs - AR4'!AD63+'SF6 - AR4'!AD63</f>
        <v>592.73216371019748</v>
      </c>
      <c r="AE63" s="15">
        <f>'CO2'!AE63+25*'CH4'!AE63/1000+298*N2O!AE63/1000+'HFCs - AR4'!AE63+'PFCs - AR4'!AE63+'SF6 - AR4'!AE63</f>
        <v>576.40664174291749</v>
      </c>
      <c r="AF63" s="15">
        <f>'CO2'!AF63+25*'CH4'!AF63/1000+298*N2O!AF63/1000+'HFCs - AR4'!AF63+'PFCs - AR4'!AF63+'SF6 - AR4'!AF63</f>
        <v>534.20508881376747</v>
      </c>
      <c r="AG63" s="15">
        <f>'CO2'!AG63+25*'CH4'!AG63/1000+298*N2O!AG63/1000+'HFCs - AR4'!AG63+'PFCs - AR4'!AG63+'SF6 - AR4'!AG63</f>
        <v>471.66088477806062</v>
      </c>
      <c r="AH63" s="15">
        <f>'CO2'!AH63+25*'CH4'!AH63/1000+298*N2O!AH63/1000+'HFCs - AR4'!AH63+'PFCs - AR4'!AH63+'SF6 - AR4'!AH63</f>
        <v>449.42855815719048</v>
      </c>
      <c r="AI63" s="15">
        <f>'CO2'!AI63+25*'CH4'!AI63/1000+298*N2O!AI63/1000+'HFCs - AR4'!AI63+'PFCs - AR4'!AI63+'SF6 - AR4'!AI63</f>
        <v>428.52999662439385</v>
      </c>
      <c r="AJ63" s="15">
        <f>'CO2'!AJ63+25*'CH4'!AJ63/1000+298*N2O!AJ63/1000+'HFCs - AR4'!AJ63+'PFCs - AR4'!AJ63+'SF6 - AR4'!AJ63</f>
        <v>408.884061598865</v>
      </c>
      <c r="AK63" s="15">
        <f>'CO2'!AK63+25*'CH4'!AK63/1000+298*N2O!AK63/1000+'HFCs - AR4'!AK63+'PFCs - AR4'!AK63+'SF6 - AR4'!AK63</f>
        <v>390.38195610227757</v>
      </c>
      <c r="AL63" s="15">
        <f>'CO2'!AL63+25*'CH4'!AL63/1000+298*N2O!AL63/1000+'HFCs - AR4'!AL63+'PFCs - AR4'!AL63+'SF6 - AR4'!AL63</f>
        <v>372.94790218730583</v>
      </c>
      <c r="AM63" s="15">
        <f>'CO2'!AM63+25*'CH4'!AM63/1000+298*N2O!AM63/1000+'HFCs - AR4'!AM63+'PFCs - AR4'!AM63+'SF6 - AR4'!AM63</f>
        <v>356.51230067216829</v>
      </c>
      <c r="AN63" s="15">
        <f>'CO2'!AN63+25*'CH4'!AN63/1000+298*N2O!AN63/1000+'HFCs - AR4'!AN63+'PFCs - AR4'!AN63+'SF6 - AR4'!AN63</f>
        <v>336.45486289532727</v>
      </c>
      <c r="AO63" s="15">
        <f>'CO2'!AO63+25*'CH4'!AO63/1000+298*N2O!AO63/1000+'HFCs - AR4'!AO63+'PFCs - AR4'!AO63+'SF6 - AR4'!AO63</f>
        <v>321.964082550841</v>
      </c>
      <c r="AP63" s="15">
        <f>'CO2'!AP63+25*'CH4'!AP63/1000+298*N2O!AP63/1000+'HFCs - AR4'!AP63+'PFCs - AR4'!AP63+'SF6 - AR4'!AP63</f>
        <v>308.26612276543278</v>
      </c>
      <c r="AQ63" s="15">
        <f>'CO2'!AQ63+25*'CH4'!AQ63/1000+298*N2O!AQ63/1000+'HFCs - AR4'!AQ63+'PFCs - AR4'!AQ63+'SF6 - AR4'!AQ63</f>
        <v>295.30564080999744</v>
      </c>
      <c r="AR63" s="15">
        <f>'CO2'!AR63+25*'CH4'!AR63/1000+298*N2O!AR63/1000+'HFCs - AR4'!AR63+'PFCs - AR4'!AR63+'SF6 - AR4'!AR63</f>
        <v>283.06725664270323</v>
      </c>
      <c r="AS63" s="15">
        <f>'CO2'!AS63+25*'CH4'!AS63/1000+298*N2O!AS63/1000+'HFCs - AR4'!AS63+'PFCs - AR4'!AS63+'SF6 - AR4'!AS63</f>
        <v>312.80048201316833</v>
      </c>
      <c r="AT63" s="15">
        <f>'CO2'!AT63+25*'CH4'!AT63/1000+298*N2O!AT63/1000+'HFCs - AR4'!AT63+'PFCs - AR4'!AT63+'SF6 - AR4'!AT63</f>
        <v>384.46705153975699</v>
      </c>
      <c r="AU63" s="15">
        <f>'CO2'!AU63+25*'CH4'!AU63/1000+298*N2O!AU63/1000+'HFCs - AR4'!AU63+'PFCs - AR4'!AU63+'SF6 - AR4'!AU63</f>
        <v>374.07795164731806</v>
      </c>
      <c r="AV63" s="15">
        <f>'CO2'!AV63+25*'CH4'!AV63/1000+298*N2O!AV63/1000+'HFCs - AR4'!AV63+'PFCs - AR4'!AV63+'SF6 - AR4'!AV63</f>
        <v>364.22750425465222</v>
      </c>
      <c r="AW63" s="15">
        <f>'CO2'!AW63+25*'CH4'!AW63/1000+298*N2O!AW63/1000+'HFCs - AR4'!AW63+'PFCs - AR4'!AW63+'SF6 - AR4'!AW63</f>
        <v>354.92393074592678</v>
      </c>
      <c r="AX63" s="15">
        <f>'CO2'!AX63+25*'CH4'!AX63/1000+298*N2O!AX63/1000+'HFCs - AR4'!AX63+'PFCs - AR4'!AX63+'SF6 - AR4'!AX63</f>
        <v>346.11205669295521</v>
      </c>
      <c r="AY63" s="15">
        <f>'CO2'!AY63+25*'CH4'!AY63/1000+298*N2O!AY63/1000+'HFCs - AR4'!AY63+'PFCs - AR4'!AY63+'SF6 - AR4'!AY63</f>
        <v>337.76954744131888</v>
      </c>
      <c r="AZ63" s="15">
        <f>'CO2'!AZ63+25*'CH4'!AZ63/1000+298*N2O!AZ63/1000+'HFCs - AR4'!AZ63+'PFCs - AR4'!AZ63+'SF6 - AR4'!AZ63</f>
        <v>329.87228293918798</v>
      </c>
      <c r="BA63" s="15">
        <f>'CO2'!BA63+25*'CH4'!BA63/1000+298*N2O!BA63/1000+'HFCs - AR4'!BA63+'PFCs - AR4'!BA63+'SF6 - AR4'!BA63</f>
        <v>322.39358454257416</v>
      </c>
    </row>
    <row r="64" spans="1:54" x14ac:dyDescent="0.2">
      <c r="A64" s="6" t="s">
        <v>54</v>
      </c>
      <c r="B64" s="6" t="s">
        <v>55</v>
      </c>
      <c r="C64" s="15">
        <f>'CO2'!C64+25*'CH4'!C64/1000+298*N2O!C64/1000+'HFCs - AR4'!C64+'PFCs - AR4'!C64+'SF6 - AR4'!C64</f>
        <v>54.517362001404294</v>
      </c>
      <c r="D64" s="15">
        <f>'CO2'!D64+25*'CH4'!D64/1000+298*N2O!D64/1000+'HFCs - AR4'!D64+'PFCs - AR4'!D64+'SF6 - AR4'!D64</f>
        <v>62.465482126067037</v>
      </c>
      <c r="E64" s="15">
        <f>'CO2'!E64+25*'CH4'!E64/1000+298*N2O!E64/1000+'HFCs - AR4'!E64+'PFCs - AR4'!E64+'SF6 - AR4'!E64</f>
        <v>67.530775021569056</v>
      </c>
      <c r="F64" s="15">
        <f>'CO2'!F64+25*'CH4'!F64/1000+298*N2O!F64/1000+'HFCs - AR4'!F64+'PFCs - AR4'!F64+'SF6 - AR4'!F64</f>
        <v>76.82414697593363</v>
      </c>
      <c r="G64" s="15">
        <f>'CO2'!G64+25*'CH4'!G64/1000+298*N2O!G64/1000+'HFCs - AR4'!G64+'PFCs - AR4'!G64+'SF6 - AR4'!G64</f>
        <v>81.471796000776905</v>
      </c>
      <c r="H64" s="15">
        <f>'CO2'!H64+25*'CH4'!H64/1000+298*N2O!H64/1000+'HFCs - AR4'!H64+'PFCs - AR4'!H64+'SF6 - AR4'!H64</f>
        <v>81.915560238962755</v>
      </c>
      <c r="I64" s="15">
        <f>'CO2'!I64+25*'CH4'!I64/1000+298*N2O!I64/1000+'HFCs - AR4'!I64+'PFCs - AR4'!I64+'SF6 - AR4'!I64</f>
        <v>97.006548800999994</v>
      </c>
      <c r="J64" s="15">
        <f>'CO2'!J64+25*'CH4'!J64/1000+298*N2O!J64/1000+'HFCs - AR4'!J64+'PFCs - AR4'!J64+'SF6 - AR4'!J64</f>
        <v>112.14597688070174</v>
      </c>
      <c r="K64" s="15">
        <f>'CO2'!K64+25*'CH4'!K64/1000+298*N2O!K64/1000+'HFCs - AR4'!K64+'PFCs - AR4'!K64+'SF6 - AR4'!K64</f>
        <v>120.3270193303</v>
      </c>
      <c r="L64" s="15">
        <f>'CO2'!L64+25*'CH4'!L64/1000+298*N2O!L64/1000+'HFCs - AR4'!L64+'PFCs - AR4'!L64+'SF6 - AR4'!L64</f>
        <v>136.39453430923999</v>
      </c>
      <c r="M64" s="15">
        <f>'CO2'!M64+25*'CH4'!M64/1000+298*N2O!M64/1000+'HFCs - AR4'!M64+'PFCs - AR4'!M64+'SF6 - AR4'!M64</f>
        <v>149.27761191450003</v>
      </c>
      <c r="N64" s="15">
        <f>'CO2'!N64+25*'CH4'!N64/1000+298*N2O!N64/1000+'HFCs - AR4'!N64+'PFCs - AR4'!N64+'SF6 - AR4'!N64</f>
        <v>146.97727181682001</v>
      </c>
      <c r="O64" s="15">
        <f>'CO2'!O64+25*'CH4'!O64/1000+298*N2O!O64/1000+'HFCs - AR4'!O64+'PFCs - AR4'!O64+'SF6 - AR4'!O64</f>
        <v>166.48242313349999</v>
      </c>
      <c r="P64" s="15">
        <f>'CO2'!P64+25*'CH4'!P64/1000+298*N2O!P64/1000+'HFCs - AR4'!P64+'PFCs - AR4'!P64+'SF6 - AR4'!P64</f>
        <v>179.54421517496502</v>
      </c>
      <c r="Q64" s="15">
        <f>'CO2'!Q64+25*'CH4'!Q64/1000+298*N2O!Q64/1000+'HFCs - AR4'!Q64+'PFCs - AR4'!Q64+'SF6 - AR4'!Q64</f>
        <v>163.70511882856823</v>
      </c>
      <c r="R64" s="15">
        <f>'CO2'!R64+25*'CH4'!R64/1000+298*N2O!R64/1000+'HFCs - AR4'!R64+'PFCs - AR4'!R64+'SF6 - AR4'!R64</f>
        <v>172.13147315723475</v>
      </c>
      <c r="S64" s="15">
        <f>'CO2'!S64+25*'CH4'!S64/1000+298*N2O!S64/1000+'HFCs - AR4'!S64+'PFCs - AR4'!S64+'SF6 - AR4'!S64</f>
        <v>187.44333375665127</v>
      </c>
      <c r="T64" s="15">
        <f>'CO2'!T64+25*'CH4'!T64/1000+298*N2O!T64/1000+'HFCs - AR4'!T64+'PFCs - AR4'!T64+'SF6 - AR4'!T64</f>
        <v>201.77064066798624</v>
      </c>
      <c r="U64" s="15">
        <f>'CO2'!U64+25*'CH4'!U64/1000+298*N2O!U64/1000+'HFCs - AR4'!U64+'PFCs - AR4'!U64+'SF6 - AR4'!U64</f>
        <v>191.61580851286573</v>
      </c>
      <c r="V64" s="15">
        <f>'CO2'!V64+25*'CH4'!V64/1000+298*N2O!V64/1000+'HFCs - AR4'!V64+'PFCs - AR4'!V64+'SF6 - AR4'!V64</f>
        <v>209.40737032630324</v>
      </c>
      <c r="W64" s="15">
        <f>'CO2'!W64+25*'CH4'!W64/1000+298*N2O!W64/1000+'HFCs - AR4'!W64+'PFCs - AR4'!W64+'SF6 - AR4'!W64</f>
        <v>204.46947184863876</v>
      </c>
      <c r="X64" s="15">
        <f>'CO2'!X64+25*'CH4'!X64/1000+298*N2O!X64/1000+'HFCs - AR4'!X64+'PFCs - AR4'!X64+'SF6 - AR4'!X64</f>
        <v>194.93017951964677</v>
      </c>
      <c r="Y64" s="15">
        <f>'CO2'!Y64+25*'CH4'!Y64/1000+298*N2O!Y64/1000+'HFCs - AR4'!Y64+'PFCs - AR4'!Y64+'SF6 - AR4'!Y64</f>
        <v>193.7011782319</v>
      </c>
      <c r="Z64" s="15">
        <f>'CO2'!Z64+25*'CH4'!Z64/1000+298*N2O!Z64/1000+'HFCs - AR4'!Z64+'PFCs - AR4'!Z64+'SF6 - AR4'!Z64</f>
        <v>205.28409667991326</v>
      </c>
      <c r="AA64" s="15">
        <f>'CO2'!AA64+25*'CH4'!AA64/1000+298*N2O!AA64/1000+'HFCs - AR4'!AA64+'PFCs - AR4'!AA64+'SF6 - AR4'!AA64</f>
        <v>220.1906187707165</v>
      </c>
      <c r="AB64" s="15">
        <f>'CO2'!AB64+25*'CH4'!AB64/1000+298*N2O!AB64/1000+'HFCs - AR4'!AB64+'PFCs - AR4'!AB64+'SF6 - AR4'!AB64</f>
        <v>249.19800727349454</v>
      </c>
      <c r="AC64" s="15">
        <f>'CO2'!AC64+25*'CH4'!AC64/1000+298*N2O!AC64/1000+'HFCs - AR4'!AC64+'PFCs - AR4'!AC64+'SF6 - AR4'!AC64</f>
        <v>307.07467654145103</v>
      </c>
      <c r="AD64" s="15">
        <f>'CO2'!AD64+25*'CH4'!AD64/1000+298*N2O!AD64/1000+'HFCs - AR4'!AD64+'PFCs - AR4'!AD64+'SF6 - AR4'!AD64</f>
        <v>360.64806373372051</v>
      </c>
      <c r="AE64" s="15">
        <f>'CO2'!AE64+25*'CH4'!AE64/1000+298*N2O!AE64/1000+'HFCs - AR4'!AE64+'PFCs - AR4'!AE64+'SF6 - AR4'!AE64</f>
        <v>409.18751590511249</v>
      </c>
      <c r="AF64" s="15">
        <f>'CO2'!AF64+25*'CH4'!AF64/1000+298*N2O!AF64/1000+'HFCs - AR4'!AF64+'PFCs - AR4'!AF64+'SF6 - AR4'!AF64</f>
        <v>481.57092984803495</v>
      </c>
      <c r="AG64" s="15">
        <f>'CO2'!AG64+25*'CH4'!AG64/1000+298*N2O!AG64/1000+'HFCs - AR4'!AG64+'PFCs - AR4'!AG64+'SF6 - AR4'!AG64</f>
        <v>272.79620146666667</v>
      </c>
      <c r="AH64" s="15">
        <f>'CO2'!AH64+25*'CH4'!AH64/1000+298*N2O!AH64/1000+'HFCs - AR4'!AH64+'PFCs - AR4'!AH64+'SF6 - AR4'!AH64</f>
        <v>292.79620146666667</v>
      </c>
      <c r="AI64" s="15">
        <f>'CO2'!AI64+25*'CH4'!AI64/1000+298*N2O!AI64/1000+'HFCs - AR4'!AI64+'PFCs - AR4'!AI64+'SF6 - AR4'!AI64</f>
        <v>317.79620146666662</v>
      </c>
      <c r="AJ64" s="15">
        <f>'CO2'!AJ64+25*'CH4'!AJ64/1000+298*N2O!AJ64/1000+'HFCs - AR4'!AJ64+'PFCs - AR4'!AJ64+'SF6 - AR4'!AJ64</f>
        <v>332.29620146666667</v>
      </c>
      <c r="AK64" s="15">
        <f>'CO2'!AK64+25*'CH4'!AK64/1000+298*N2O!AK64/1000+'HFCs - AR4'!AK64+'PFCs - AR4'!AK64+'SF6 - AR4'!AK64</f>
        <v>347.29620146666667</v>
      </c>
      <c r="AL64" s="15">
        <f>'CO2'!AL64+25*'CH4'!AL64/1000+298*N2O!AL64/1000+'HFCs - AR4'!AL64+'PFCs - AR4'!AL64+'SF6 - AR4'!AL64</f>
        <v>351.29620146666667</v>
      </c>
      <c r="AM64" s="15">
        <f>'CO2'!AM64+25*'CH4'!AM64/1000+298*N2O!AM64/1000+'HFCs - AR4'!AM64+'PFCs - AR4'!AM64+'SF6 - AR4'!AM64</f>
        <v>365.29620146666667</v>
      </c>
      <c r="AN64" s="15">
        <f>'CO2'!AN64+25*'CH4'!AN64/1000+298*N2O!AN64/1000+'HFCs - AR4'!AN64+'PFCs - AR4'!AN64+'SF6 - AR4'!AN64</f>
        <v>375.29620146666667</v>
      </c>
      <c r="AO64" s="15">
        <f>'CO2'!AO64+25*'CH4'!AO64/1000+298*N2O!AO64/1000+'HFCs - AR4'!AO64+'PFCs - AR4'!AO64+'SF6 - AR4'!AO64</f>
        <v>385.79620146666667</v>
      </c>
      <c r="AP64" s="15">
        <f>'CO2'!AP64+25*'CH4'!AP64/1000+298*N2O!AP64/1000+'HFCs - AR4'!AP64+'PFCs - AR4'!AP64+'SF6 - AR4'!AP64</f>
        <v>397.29620146666667</v>
      </c>
      <c r="AQ64" s="15">
        <f>'CO2'!AQ64+25*'CH4'!AQ64/1000+298*N2O!AQ64/1000+'HFCs - AR4'!AQ64+'PFCs - AR4'!AQ64+'SF6 - AR4'!AQ64</f>
        <v>409.29620146666667</v>
      </c>
      <c r="AR64" s="15">
        <f>'CO2'!AR64+25*'CH4'!AR64/1000+298*N2O!AR64/1000+'HFCs - AR4'!AR64+'PFCs - AR4'!AR64+'SF6 - AR4'!AR64</f>
        <v>408.79620146666667</v>
      </c>
      <c r="AS64" s="15">
        <f>'CO2'!AS64+25*'CH4'!AS64/1000+298*N2O!AS64/1000+'HFCs - AR4'!AS64+'PFCs - AR4'!AS64+'SF6 - AR4'!AS64</f>
        <v>400.79620146666667</v>
      </c>
      <c r="AT64" s="15">
        <f>'CO2'!AT64+25*'CH4'!AT64/1000+298*N2O!AT64/1000+'HFCs - AR4'!AT64+'PFCs - AR4'!AT64+'SF6 - AR4'!AT64</f>
        <v>381.79620146666662</v>
      </c>
      <c r="AU64" s="15">
        <f>'CO2'!AU64+25*'CH4'!AU64/1000+298*N2O!AU64/1000+'HFCs - AR4'!AU64+'PFCs - AR4'!AU64+'SF6 - AR4'!AU64</f>
        <v>377.79620146666667</v>
      </c>
      <c r="AV64" s="15">
        <f>'CO2'!AV64+25*'CH4'!AV64/1000+298*N2O!AV64/1000+'HFCs - AR4'!AV64+'PFCs - AR4'!AV64+'SF6 - AR4'!AV64</f>
        <v>371.29620146666662</v>
      </c>
      <c r="AW64" s="15">
        <f>'CO2'!AW64+25*'CH4'!AW64/1000+298*N2O!AW64/1000+'HFCs - AR4'!AW64+'PFCs - AR4'!AW64+'SF6 - AR4'!AW64</f>
        <v>371.29620146666662</v>
      </c>
      <c r="AX64" s="15">
        <f>'CO2'!AX64+25*'CH4'!AX64/1000+298*N2O!AX64/1000+'HFCs - AR4'!AX64+'PFCs - AR4'!AX64+'SF6 - AR4'!AX64</f>
        <v>371.29620146666662</v>
      </c>
      <c r="AY64" s="15">
        <f>'CO2'!AY64+25*'CH4'!AY64/1000+298*N2O!AY64/1000+'HFCs - AR4'!AY64+'PFCs - AR4'!AY64+'SF6 - AR4'!AY64</f>
        <v>371.29620146666662</v>
      </c>
      <c r="AZ64" s="15">
        <f>'CO2'!AZ64+25*'CH4'!AZ64/1000+298*N2O!AZ64/1000+'HFCs - AR4'!AZ64+'PFCs - AR4'!AZ64+'SF6 - AR4'!AZ64</f>
        <v>371.29620146666662</v>
      </c>
      <c r="BA64" s="15">
        <f>'CO2'!BA64+25*'CH4'!BA64/1000+298*N2O!BA64/1000+'HFCs - AR4'!BA64+'PFCs - AR4'!BA64+'SF6 - AR4'!BA64</f>
        <v>371.29620146666662</v>
      </c>
    </row>
    <row r="65" spans="1:53" x14ac:dyDescent="0.2">
      <c r="A65" s="6" t="s">
        <v>56</v>
      </c>
      <c r="B65" s="6" t="s">
        <v>57</v>
      </c>
      <c r="C65" s="15">
        <f>'CO2'!C65+25*'CH4'!C65/1000+298*N2O!C65/1000+'HFCs - AR4'!C65+'PFCs - AR4'!C65+'SF6 - AR4'!C65</f>
        <v>0.20240397846000002</v>
      </c>
      <c r="D65" s="15">
        <f>'CO2'!D65+25*'CH4'!D65/1000+298*N2O!D65/1000+'HFCs - AR4'!D65+'PFCs - AR4'!D65+'SF6 - AR4'!D65</f>
        <v>0.20160389678400001</v>
      </c>
      <c r="E65" s="15">
        <f>'CO2'!E65+25*'CH4'!E65/1000+298*N2O!E65/1000+'HFCs - AR4'!E65+'PFCs - AR4'!E65+'SF6 - AR4'!E65</f>
        <v>0.206011319508</v>
      </c>
      <c r="F65" s="15">
        <f>'CO2'!F65+25*'CH4'!F65/1000+298*N2O!F65/1000+'HFCs - AR4'!F65+'PFCs - AR4'!F65+'SF6 - AR4'!F65</f>
        <v>0.21485961223200001</v>
      </c>
      <c r="G65" s="15">
        <f>'CO2'!G65+25*'CH4'!G65/1000+298*N2O!G65/1000+'HFCs - AR4'!G65+'PFCs - AR4'!G65+'SF6 - AR4'!G65</f>
        <v>0.21355934835600004</v>
      </c>
      <c r="H65" s="15">
        <f>'CO2'!H65+25*'CH4'!H65/1000+298*N2O!H65/1000+'HFCs - AR4'!H65+'PFCs - AR4'!H65+'SF6 - AR4'!H65</f>
        <v>0.21935045268</v>
      </c>
      <c r="I65" s="15">
        <f>'CO2'!I65+25*'CH4'!I65/1000+298*N2O!I65/1000+'HFCs - AR4'!I65+'PFCs - AR4'!I65+'SF6 - AR4'!I65</f>
        <v>0.21733497500400001</v>
      </c>
      <c r="J65" s="15">
        <f>'CO2'!J65+25*'CH4'!J65/1000+298*N2O!J65/1000+'HFCs - AR4'!J65+'PFCs - AR4'!J65+'SF6 - AR4'!J65</f>
        <v>0.216319861728</v>
      </c>
      <c r="K65" s="15">
        <f>'CO2'!K65+25*'CH4'!K65/1000+298*N2O!K65/1000+'HFCs - AR4'!K65+'PFCs - AR4'!K65+'SF6 - AR4'!K65</f>
        <v>0.21164417411400002</v>
      </c>
      <c r="L65" s="15">
        <f>'CO2'!L65+25*'CH4'!L65/1000+298*N2O!L65/1000+'HFCs - AR4'!L65+'PFCs - AR4'!L65+'SF6 - AR4'!L65</f>
        <v>0.22419611572320003</v>
      </c>
      <c r="M65" s="15">
        <f>'CO2'!M65+25*'CH4'!M65/1000+298*N2O!M65/1000+'HFCs - AR4'!M65+'PFCs - AR4'!M65+'SF6 - AR4'!M65</f>
        <v>0.22656069985320004</v>
      </c>
      <c r="N65" s="15">
        <f>'CO2'!N65+25*'CH4'!N65/1000+298*N2O!N65/1000+'HFCs - AR4'!N65+'PFCs - AR4'!N65+'SF6 - AR4'!N65</f>
        <v>0.22746972444479999</v>
      </c>
      <c r="O65" s="15">
        <f>'CO2'!O65+25*'CH4'!O65/1000+298*N2O!O65/1000+'HFCs - AR4'!O65+'PFCs - AR4'!O65+'SF6 - AR4'!O65</f>
        <v>0.2312870753124</v>
      </c>
      <c r="P65" s="15">
        <f>'CO2'!P65+25*'CH4'!P65/1000+298*N2O!P65/1000+'HFCs - AR4'!P65+'PFCs - AR4'!P65+'SF6 - AR4'!P65</f>
        <v>0.22954452176880003</v>
      </c>
      <c r="Q65" s="15">
        <f>'CO2'!Q65+25*'CH4'!Q65/1000+298*N2O!Q65/1000+'HFCs - AR4'!Q65+'PFCs - AR4'!Q65+'SF6 - AR4'!Q65</f>
        <v>0.23531722880040001</v>
      </c>
      <c r="R65" s="15">
        <f>'CO2'!R65+25*'CH4'!R65/1000+298*N2O!R65/1000+'HFCs - AR4'!R65+'PFCs - AR4'!R65+'SF6 - AR4'!R65</f>
        <v>0.24532759208880001</v>
      </c>
      <c r="S65" s="15">
        <f>'CO2'!S65+25*'CH4'!S65/1000+298*N2O!S65/1000+'HFCs - AR4'!S65+'PFCs - AR4'!S65+'SF6 - AR4'!S65</f>
        <v>0.27300640875839999</v>
      </c>
      <c r="T65" s="15">
        <f>'CO2'!T65+25*'CH4'!T65/1000+298*N2O!T65/1000+'HFCs - AR4'!T65+'PFCs - AR4'!T65+'SF6 - AR4'!T65</f>
        <v>0.28757991440159997</v>
      </c>
      <c r="U65" s="15">
        <f>'CO2'!U65+25*'CH4'!U65/1000+298*N2O!U65/1000+'HFCs - AR4'!U65+'PFCs - AR4'!U65+'SF6 - AR4'!U65</f>
        <v>0.29156623755120004</v>
      </c>
      <c r="V65" s="15">
        <f>'CO2'!V65+25*'CH4'!V65/1000+298*N2O!V65/1000+'HFCs - AR4'!V65+'PFCs - AR4'!V65+'SF6 - AR4'!V65</f>
        <v>0.29453640588359997</v>
      </c>
      <c r="W65" s="15">
        <f>'CO2'!W65+25*'CH4'!W65/1000+298*N2O!W65/1000+'HFCs - AR4'!W65+'PFCs - AR4'!W65+'SF6 - AR4'!W65</f>
        <v>0.30077369564760004</v>
      </c>
      <c r="X65" s="15">
        <f>'CO2'!X65+25*'CH4'!X65/1000+298*N2O!X65/1000+'HFCs - AR4'!X65+'PFCs - AR4'!X65+'SF6 - AR4'!X65</f>
        <v>0.28048390999560002</v>
      </c>
      <c r="Y65" s="15">
        <f>'CO2'!Y65+25*'CH4'!Y65/1000+298*N2O!Y65/1000+'HFCs - AR4'!Y65+'PFCs - AR4'!Y65+'SF6 - AR4'!Y65</f>
        <v>0.28098479423519995</v>
      </c>
      <c r="Z65" s="15">
        <f>'CO2'!Z65+25*'CH4'!Z65/1000+298*N2O!Z65/1000+'HFCs - AR4'!Z65+'PFCs - AR4'!Z65+'SF6 - AR4'!Z65</f>
        <v>0.2803807523304</v>
      </c>
      <c r="AA65" s="15">
        <f>'CO2'!AA65+25*'CH4'!AA65/1000+298*N2O!AA65/1000+'HFCs - AR4'!AA65+'PFCs - AR4'!AA65+'SF6 - AR4'!AA65</f>
        <v>0.27764034911640001</v>
      </c>
      <c r="AB65" s="15">
        <f>'CO2'!AB65+25*'CH4'!AB65/1000+298*N2O!AB65/1000+'HFCs - AR4'!AB65+'PFCs - AR4'!AB65+'SF6 - AR4'!AB65</f>
        <v>0.28259473075560004</v>
      </c>
      <c r="AC65" s="15">
        <f>'CO2'!AC65+25*'CH4'!AC65/1000+298*N2O!AC65/1000+'HFCs - AR4'!AC65+'PFCs - AR4'!AC65+'SF6 - AR4'!AC65</f>
        <v>0.29007476975879998</v>
      </c>
      <c r="AD65" s="15">
        <f>'CO2'!AD65+25*'CH4'!AD65/1000+298*N2O!AD65/1000+'HFCs - AR4'!AD65+'PFCs - AR4'!AD65+'SF6 - AR4'!AD65</f>
        <v>0.29022616964879999</v>
      </c>
      <c r="AE65" s="15">
        <f>'CO2'!AE65+25*'CH4'!AE65/1000+298*N2O!AE65/1000+'HFCs - AR4'!AE65+'PFCs - AR4'!AE65+'SF6 - AR4'!AE65</f>
        <v>0.30069115657559997</v>
      </c>
      <c r="AF65" s="15">
        <f>'CO2'!AF65+25*'CH4'!AF65/1000+298*N2O!AF65/1000+'HFCs - AR4'!AF65+'PFCs - AR4'!AF65+'SF6 - AR4'!AF65</f>
        <v>0.29796301054440005</v>
      </c>
      <c r="AG65" s="15">
        <f>'CO2'!AG65+25*'CH4'!AG65/1000+298*N2O!AG65/1000+'HFCs - AR4'!AG65+'PFCs - AR4'!AG65+'SF6 - AR4'!AG65</f>
        <v>0.29629344558960002</v>
      </c>
      <c r="AH65" s="15">
        <f>'CO2'!AH65+25*'CH4'!AH65/1000+298*N2O!AH65/1000+'HFCs - AR4'!AH65+'PFCs - AR4'!AH65+'SF6 - AR4'!AH65</f>
        <v>0.29629344558960002</v>
      </c>
      <c r="AI65" s="15">
        <f>'CO2'!AI65+25*'CH4'!AI65/1000+298*N2O!AI65/1000+'HFCs - AR4'!AI65+'PFCs - AR4'!AI65+'SF6 - AR4'!AI65</f>
        <v>0.29629344558960002</v>
      </c>
      <c r="AJ65" s="15">
        <f>'CO2'!AJ65+25*'CH4'!AJ65/1000+298*N2O!AJ65/1000+'HFCs - AR4'!AJ65+'PFCs - AR4'!AJ65+'SF6 - AR4'!AJ65</f>
        <v>0.29629344558960002</v>
      </c>
      <c r="AK65" s="15">
        <f>'CO2'!AK65+25*'CH4'!AK65/1000+298*N2O!AK65/1000+'HFCs - AR4'!AK65+'PFCs - AR4'!AK65+'SF6 - AR4'!AK65</f>
        <v>0.29629344558960002</v>
      </c>
      <c r="AL65" s="15">
        <f>'CO2'!AL65+25*'CH4'!AL65/1000+298*N2O!AL65/1000+'HFCs - AR4'!AL65+'PFCs - AR4'!AL65+'SF6 - AR4'!AL65</f>
        <v>0.29629344558960002</v>
      </c>
      <c r="AM65" s="15">
        <f>'CO2'!AM65+25*'CH4'!AM65/1000+298*N2O!AM65/1000+'HFCs - AR4'!AM65+'PFCs - AR4'!AM65+'SF6 - AR4'!AM65</f>
        <v>0.29629344558960002</v>
      </c>
      <c r="AN65" s="15">
        <f>'CO2'!AN65+25*'CH4'!AN65/1000+298*N2O!AN65/1000+'HFCs - AR4'!AN65+'PFCs - AR4'!AN65+'SF6 - AR4'!AN65</f>
        <v>0.29629344558960002</v>
      </c>
      <c r="AO65" s="15">
        <f>'CO2'!AO65+25*'CH4'!AO65/1000+298*N2O!AO65/1000+'HFCs - AR4'!AO65+'PFCs - AR4'!AO65+'SF6 - AR4'!AO65</f>
        <v>0.29629344558960002</v>
      </c>
      <c r="AP65" s="15">
        <f>'CO2'!AP65+25*'CH4'!AP65/1000+298*N2O!AP65/1000+'HFCs - AR4'!AP65+'PFCs - AR4'!AP65+'SF6 - AR4'!AP65</f>
        <v>0.29629344558960002</v>
      </c>
      <c r="AQ65" s="15">
        <f>'CO2'!AQ65+25*'CH4'!AQ65/1000+298*N2O!AQ65/1000+'HFCs - AR4'!AQ65+'PFCs - AR4'!AQ65+'SF6 - AR4'!AQ65</f>
        <v>0.29629344558960002</v>
      </c>
      <c r="AR65" s="15">
        <f>'CO2'!AR65+25*'CH4'!AR65/1000+298*N2O!AR65/1000+'HFCs - AR4'!AR65+'PFCs - AR4'!AR65+'SF6 - AR4'!AR65</f>
        <v>0.29629344558960002</v>
      </c>
      <c r="AS65" s="15">
        <f>'CO2'!AS65+25*'CH4'!AS65/1000+298*N2O!AS65/1000+'HFCs - AR4'!AS65+'PFCs - AR4'!AS65+'SF6 - AR4'!AS65</f>
        <v>0.29629344558960002</v>
      </c>
      <c r="AT65" s="15">
        <f>'CO2'!AT65+25*'CH4'!AT65/1000+298*N2O!AT65/1000+'HFCs - AR4'!AT65+'PFCs - AR4'!AT65+'SF6 - AR4'!AT65</f>
        <v>0.29629344558960002</v>
      </c>
      <c r="AU65" s="15">
        <f>'CO2'!AU65+25*'CH4'!AU65/1000+298*N2O!AU65/1000+'HFCs - AR4'!AU65+'PFCs - AR4'!AU65+'SF6 - AR4'!AU65</f>
        <v>0.29629344558960002</v>
      </c>
      <c r="AV65" s="15">
        <f>'CO2'!AV65+25*'CH4'!AV65/1000+298*N2O!AV65/1000+'HFCs - AR4'!AV65+'PFCs - AR4'!AV65+'SF6 - AR4'!AV65</f>
        <v>0.29629344558960002</v>
      </c>
      <c r="AW65" s="15">
        <f>'CO2'!AW65+25*'CH4'!AW65/1000+298*N2O!AW65/1000+'HFCs - AR4'!AW65+'PFCs - AR4'!AW65+'SF6 - AR4'!AW65</f>
        <v>0.29629344558960002</v>
      </c>
      <c r="AX65" s="15">
        <f>'CO2'!AX65+25*'CH4'!AX65/1000+298*N2O!AX65/1000+'HFCs - AR4'!AX65+'PFCs - AR4'!AX65+'SF6 - AR4'!AX65</f>
        <v>0.29629344558960002</v>
      </c>
      <c r="AY65" s="15">
        <f>'CO2'!AY65+25*'CH4'!AY65/1000+298*N2O!AY65/1000+'HFCs - AR4'!AY65+'PFCs - AR4'!AY65+'SF6 - AR4'!AY65</f>
        <v>0.29629344558960002</v>
      </c>
      <c r="AZ65" s="15">
        <f>'CO2'!AZ65+25*'CH4'!AZ65/1000+298*N2O!AZ65/1000+'HFCs - AR4'!AZ65+'PFCs - AR4'!AZ65+'SF6 - AR4'!AZ65</f>
        <v>0.29629344558960002</v>
      </c>
      <c r="BA65" s="15">
        <f>'CO2'!BA65+25*'CH4'!BA65/1000+298*N2O!BA65/1000+'HFCs - AR4'!BA65+'PFCs - AR4'!BA65+'SF6 - AR4'!BA65</f>
        <v>0.29629344558960002</v>
      </c>
    </row>
    <row r="66" spans="1:53" x14ac:dyDescent="0.2">
      <c r="A66" s="6" t="s">
        <v>58</v>
      </c>
      <c r="B66" s="6" t="s">
        <v>59</v>
      </c>
      <c r="C66" s="15">
        <f>'CO2'!C66+25*'CH4'!C66/1000+298*N2O!C66/1000+'HFCs - AR4'!C66+'PFCs - AR4'!C66+'SF6 - AR4'!C66</f>
        <v>280.20519152948901</v>
      </c>
      <c r="D66" s="15">
        <f>'CO2'!D66+25*'CH4'!D66/1000+298*N2O!D66/1000+'HFCs - AR4'!D66+'PFCs - AR4'!D66+'SF6 - AR4'!D66</f>
        <v>279.09904060030334</v>
      </c>
      <c r="E66" s="15">
        <f>'CO2'!E66+25*'CH4'!E66/1000+298*N2O!E66/1000+'HFCs - AR4'!E66+'PFCs - AR4'!E66+'SF6 - AR4'!E66</f>
        <v>270.51388229298777</v>
      </c>
      <c r="F66" s="15">
        <f>'CO2'!F66+25*'CH4'!F66/1000+298*N2O!F66/1000+'HFCs - AR4'!F66+'PFCs - AR4'!F66+'SF6 - AR4'!F66</f>
        <v>267.53598873256504</v>
      </c>
      <c r="G66" s="15">
        <f>'CO2'!G66+25*'CH4'!G66/1000+298*N2O!G66/1000+'HFCs - AR4'!G66+'PFCs - AR4'!G66+'SF6 - AR4'!G66</f>
        <v>294.8037916976848</v>
      </c>
      <c r="H66" s="15">
        <f>'CO2'!H66+25*'CH4'!H66/1000+298*N2O!H66/1000+'HFCs - AR4'!H66+'PFCs - AR4'!H66+'SF6 - AR4'!H66</f>
        <v>288.02277320161056</v>
      </c>
      <c r="I66" s="15">
        <f>'CO2'!I66+25*'CH4'!I66/1000+298*N2O!I66/1000+'HFCs - AR4'!I66+'PFCs - AR4'!I66+'SF6 - AR4'!I66</f>
        <v>244.21444701765176</v>
      </c>
      <c r="J66" s="15">
        <f>'CO2'!J66+25*'CH4'!J66/1000+298*N2O!J66/1000+'HFCs - AR4'!J66+'PFCs - AR4'!J66+'SF6 - AR4'!J66</f>
        <v>248.39775804638006</v>
      </c>
      <c r="K66" s="15">
        <f>'CO2'!K66+25*'CH4'!K66/1000+298*N2O!K66/1000+'HFCs - AR4'!K66+'PFCs - AR4'!K66+'SF6 - AR4'!K66</f>
        <v>232.49577337855266</v>
      </c>
      <c r="L66" s="15">
        <f>'CO2'!L66+25*'CH4'!L66/1000+298*N2O!L66/1000+'HFCs - AR4'!L66+'PFCs - AR4'!L66+'SF6 - AR4'!L66</f>
        <v>207.22058003180217</v>
      </c>
      <c r="M66" s="15">
        <f>'CO2'!M66+25*'CH4'!M66/1000+298*N2O!M66/1000+'HFCs - AR4'!M66+'PFCs - AR4'!M66+'SF6 - AR4'!M66</f>
        <v>219.85758206394758</v>
      </c>
      <c r="N66" s="15">
        <f>'CO2'!N66+25*'CH4'!N66/1000+298*N2O!N66/1000+'HFCs - AR4'!N66+'PFCs - AR4'!N66+'SF6 - AR4'!N66</f>
        <v>214.48853608804797</v>
      </c>
      <c r="O66" s="15">
        <f>'CO2'!O66+25*'CH4'!O66/1000+298*N2O!O66/1000+'HFCs - AR4'!O66+'PFCs - AR4'!O66+'SF6 - AR4'!O66</f>
        <v>242.29494277069253</v>
      </c>
      <c r="P66" s="15">
        <f>'CO2'!P66+25*'CH4'!P66/1000+298*N2O!P66/1000+'HFCs - AR4'!P66+'PFCs - AR4'!P66+'SF6 - AR4'!P66</f>
        <v>198.16628535554537</v>
      </c>
      <c r="Q66" s="15">
        <f>'CO2'!Q66+25*'CH4'!Q66/1000+298*N2O!Q66/1000+'HFCs - AR4'!Q66+'PFCs - AR4'!Q66+'SF6 - AR4'!Q66</f>
        <v>185.4711024527254</v>
      </c>
      <c r="R66" s="15">
        <f>'CO2'!R66+25*'CH4'!R66/1000+298*N2O!R66/1000+'HFCs - AR4'!R66+'PFCs - AR4'!R66+'SF6 - AR4'!R66</f>
        <v>213.03243914915623</v>
      </c>
      <c r="S66" s="15">
        <f>'CO2'!S66+25*'CH4'!S66/1000+298*N2O!S66/1000+'HFCs - AR4'!S66+'PFCs - AR4'!S66+'SF6 - AR4'!S66</f>
        <v>184.75447062526797</v>
      </c>
      <c r="T66" s="15">
        <f>'CO2'!T66+25*'CH4'!T66/1000+298*N2O!T66/1000+'HFCs - AR4'!T66+'PFCs - AR4'!T66+'SF6 - AR4'!T66</f>
        <v>201.93615205266491</v>
      </c>
      <c r="U66" s="15">
        <f>'CO2'!U66+25*'CH4'!U66/1000+298*N2O!U66/1000+'HFCs - AR4'!U66+'PFCs - AR4'!U66+'SF6 - AR4'!U66</f>
        <v>248.29886347548918</v>
      </c>
      <c r="V66" s="15">
        <f>'CO2'!V66+25*'CH4'!V66/1000+298*N2O!V66/1000+'HFCs - AR4'!V66+'PFCs - AR4'!V66+'SF6 - AR4'!V66</f>
        <v>175.74855657412343</v>
      </c>
      <c r="W66" s="15">
        <f>'CO2'!W66+25*'CH4'!W66/1000+298*N2O!W66/1000+'HFCs - AR4'!W66+'PFCs - AR4'!W66+'SF6 - AR4'!W66</f>
        <v>188.16508393632131</v>
      </c>
      <c r="X66" s="15">
        <f>'CO2'!X66+25*'CH4'!X66/1000+298*N2O!X66/1000+'HFCs - AR4'!X66+'PFCs - AR4'!X66+'SF6 - AR4'!X66</f>
        <v>197.26739492795619</v>
      </c>
      <c r="Y66" s="15">
        <f>'CO2'!Y66+25*'CH4'!Y66/1000+298*N2O!Y66/1000+'HFCs - AR4'!Y66+'PFCs - AR4'!Y66+'SF6 - AR4'!Y66</f>
        <v>178.14130375300212</v>
      </c>
      <c r="Z66" s="15">
        <f>'CO2'!Z66+25*'CH4'!Z66/1000+298*N2O!Z66/1000+'HFCs - AR4'!Z66+'PFCs - AR4'!Z66+'SF6 - AR4'!Z66</f>
        <v>193.86929007599676</v>
      </c>
      <c r="AA66" s="15">
        <f>'CO2'!AA66+25*'CH4'!AA66/1000+298*N2O!AA66/1000+'HFCs - AR4'!AA66+'PFCs - AR4'!AA66+'SF6 - AR4'!AA66</f>
        <v>198.22943407277705</v>
      </c>
      <c r="AB66" s="15">
        <f>'CO2'!AB66+25*'CH4'!AB66/1000+298*N2O!AB66/1000+'HFCs - AR4'!AB66+'PFCs - AR4'!AB66+'SF6 - AR4'!AB66</f>
        <v>202.43950534859184</v>
      </c>
      <c r="AC66" s="15">
        <f>'CO2'!AC66+25*'CH4'!AC66/1000+298*N2O!AC66/1000+'HFCs - AR4'!AC66+'PFCs - AR4'!AC66+'SF6 - AR4'!AC66</f>
        <v>197.18865891602672</v>
      </c>
      <c r="AD66" s="15">
        <f>'CO2'!AD66+25*'CH4'!AD66/1000+298*N2O!AD66/1000+'HFCs - AR4'!AD66+'PFCs - AR4'!AD66+'SF6 - AR4'!AD66</f>
        <v>200.26442607930161</v>
      </c>
      <c r="AE66" s="15">
        <f>'CO2'!AE66+25*'CH4'!AE66/1000+298*N2O!AE66/1000+'HFCs - AR4'!AE66+'PFCs - AR4'!AE66+'SF6 - AR4'!AE66</f>
        <v>201.55487300289263</v>
      </c>
      <c r="AF66" s="15">
        <f>'CO2'!AF66+25*'CH4'!AF66/1000+298*N2O!AF66/1000+'HFCs - AR4'!AF66+'PFCs - AR4'!AF66+'SF6 - AR4'!AF66</f>
        <v>195.90182940767949</v>
      </c>
      <c r="AG66" s="15">
        <f>'CO2'!AG66+25*'CH4'!AG66/1000+298*N2O!AG66/1000+'HFCs - AR4'!AG66+'PFCs - AR4'!AG66+'SF6 - AR4'!AG66</f>
        <v>196.7875564513422</v>
      </c>
      <c r="AH66" s="15">
        <f>'CO2'!AH66+25*'CH4'!AH66/1000+298*N2O!AH66/1000+'HFCs - AR4'!AH66+'PFCs - AR4'!AH66+'SF6 - AR4'!AH66</f>
        <v>197.44344081669652</v>
      </c>
      <c r="AI66" s="15">
        <f>'CO2'!AI66+25*'CH4'!AI66/1000+298*N2O!AI66/1000+'HFCs - AR4'!AI66+'PFCs - AR4'!AI66+'SF6 - AR4'!AI66</f>
        <v>198.07581508381196</v>
      </c>
      <c r="AJ66" s="15">
        <f>'CO2'!AJ66+25*'CH4'!AJ66/1000+298*N2O!AJ66/1000+'HFCs - AR4'!AJ66+'PFCs - AR4'!AJ66+'SF6 - AR4'!AJ66</f>
        <v>198.70114224339471</v>
      </c>
      <c r="AK66" s="15">
        <f>'CO2'!AK66+25*'CH4'!AK66/1000+298*N2O!AK66/1000+'HFCs - AR4'!AK66+'PFCs - AR4'!AK66+'SF6 - AR4'!AK66</f>
        <v>199.32774261988465</v>
      </c>
      <c r="AL66" s="15">
        <f>'CO2'!AL66+25*'CH4'!AL66/1000+298*N2O!AL66/1000+'HFCs - AR4'!AL66+'PFCs - AR4'!AL66+'SF6 - AR4'!AL66</f>
        <v>199.96743048179226</v>
      </c>
      <c r="AM66" s="15">
        <f>'CO2'!AM66+25*'CH4'!AM66/1000+298*N2O!AM66/1000+'HFCs - AR4'!AM66+'PFCs - AR4'!AM66+'SF6 - AR4'!AM66</f>
        <v>200.63065805163436</v>
      </c>
      <c r="AN66" s="15">
        <f>'CO2'!AN66+25*'CH4'!AN66/1000+298*N2O!AN66/1000+'HFCs - AR4'!AN66+'PFCs - AR4'!AN66+'SF6 - AR4'!AN66</f>
        <v>201.31390177564464</v>
      </c>
      <c r="AO66" s="15">
        <f>'CO2'!AO66+25*'CH4'!AO66/1000+298*N2O!AO66/1000+'HFCs - AR4'!AO66+'PFCs - AR4'!AO66+'SF6 - AR4'!AO66</f>
        <v>201.99951427529612</v>
      </c>
      <c r="AP66" s="15">
        <f>'CO2'!AP66+25*'CH4'!AP66/1000+298*N2O!AP66/1000+'HFCs - AR4'!AP66+'PFCs - AR4'!AP66+'SF6 - AR4'!AP66</f>
        <v>202.67070685323176</v>
      </c>
      <c r="AQ66" s="15">
        <f>'CO2'!AQ66+25*'CH4'!AQ66/1000+298*N2O!AQ66/1000+'HFCs - AR4'!AQ66+'PFCs - AR4'!AQ66+'SF6 - AR4'!AQ66</f>
        <v>203.31664236089301</v>
      </c>
      <c r="AR66" s="15">
        <f>'CO2'!AR66+25*'CH4'!AR66/1000+298*N2O!AR66/1000+'HFCs - AR4'!AR66+'PFCs - AR4'!AR66+'SF6 - AR4'!AR66</f>
        <v>203.93279051486613</v>
      </c>
      <c r="AS66" s="15">
        <f>'CO2'!AS66+25*'CH4'!AS66/1000+298*N2O!AS66/1000+'HFCs - AR4'!AS66+'PFCs - AR4'!AS66+'SF6 - AR4'!AS66</f>
        <v>202.534498029285</v>
      </c>
      <c r="AT66" s="15">
        <f>'CO2'!AT66+25*'CH4'!AT66/1000+298*N2O!AT66/1000+'HFCs - AR4'!AT66+'PFCs - AR4'!AT66+'SF6 - AR4'!AT66</f>
        <v>199.78241783867423</v>
      </c>
      <c r="AU66" s="15">
        <f>'CO2'!AU66+25*'CH4'!AU66/1000+298*N2O!AU66/1000+'HFCs - AR4'!AU66+'PFCs - AR4'!AU66+'SF6 - AR4'!AU66</f>
        <v>200.30645022989998</v>
      </c>
      <c r="AV66" s="15">
        <f>'CO2'!AV66+25*'CH4'!AV66/1000+298*N2O!AV66/1000+'HFCs - AR4'!AV66+'PFCs - AR4'!AV66+'SF6 - AR4'!AV66</f>
        <v>200.80152433891197</v>
      </c>
      <c r="AW66" s="15">
        <f>'CO2'!AW66+25*'CH4'!AW66/1000+298*N2O!AW66/1000+'HFCs - AR4'!AW66+'PFCs - AR4'!AW66+'SF6 - AR4'!AW66</f>
        <v>201.26870611474874</v>
      </c>
      <c r="AX66" s="15">
        <f>'CO2'!AX66+25*'CH4'!AX66/1000+298*N2O!AX66/1000+'HFCs - AR4'!AX66+'PFCs - AR4'!AX66+'SF6 - AR4'!AX66</f>
        <v>201.70835087375656</v>
      </c>
      <c r="AY66" s="15">
        <f>'CO2'!AY66+25*'CH4'!AY66/1000+298*N2O!AY66/1000+'HFCs - AR4'!AY66+'PFCs - AR4'!AY66+'SF6 - AR4'!AY66</f>
        <v>202.12167261345144</v>
      </c>
      <c r="AZ66" s="15">
        <f>'CO2'!AZ66+25*'CH4'!AZ66/1000+298*N2O!AZ66/1000+'HFCs - AR4'!AZ66+'PFCs - AR4'!AZ66+'SF6 - AR4'!AZ66</f>
        <v>202.50825679809623</v>
      </c>
      <c r="BA66" s="15">
        <f>'CO2'!BA66+25*'CH4'!BA66/1000+298*N2O!BA66/1000+'HFCs - AR4'!BA66+'PFCs - AR4'!BA66+'SF6 - AR4'!BA66</f>
        <v>202.8684587440371</v>
      </c>
    </row>
    <row r="67" spans="1:53" x14ac:dyDescent="0.2">
      <c r="A67" s="6" t="s">
        <v>60</v>
      </c>
      <c r="B67" s="6" t="s">
        <v>190</v>
      </c>
      <c r="C67" s="15">
        <f>'CO2'!C67+25*'CH4'!C67/1000+298*N2O!C67/1000+'HFCs - AR4'!C67+'PFCs - AR4'!C67+'SF6 - AR4'!C67</f>
        <v>24.410346082859899</v>
      </c>
      <c r="D67" s="15">
        <f>'CO2'!D67+25*'CH4'!D67/1000+298*N2O!D67/1000+'HFCs - AR4'!D67+'PFCs - AR4'!D67+'SF6 - AR4'!D67</f>
        <v>25.058740968152851</v>
      </c>
      <c r="E67" s="15">
        <f>'CO2'!E67+25*'CH4'!E67/1000+298*N2O!E67/1000+'HFCs - AR4'!E67+'PFCs - AR4'!E67+'SF6 - AR4'!E67</f>
        <v>26.714628212702898</v>
      </c>
      <c r="F67" s="15">
        <f>'CO2'!F67+25*'CH4'!F67/1000+298*N2O!F67/1000+'HFCs - AR4'!F67+'PFCs - AR4'!F67+'SF6 - AR4'!F67</f>
        <v>24.448094661907998</v>
      </c>
      <c r="G67" s="15">
        <f>'CO2'!G67+25*'CH4'!G67/1000+298*N2O!G67/1000+'HFCs - AR4'!G67+'PFCs - AR4'!G67+'SF6 - AR4'!G67</f>
        <v>24.460000626735798</v>
      </c>
      <c r="H67" s="15">
        <f>'CO2'!H67+25*'CH4'!H67/1000+298*N2O!H67/1000+'HFCs - AR4'!H67+'PFCs - AR4'!H67+'SF6 - AR4'!H67</f>
        <v>27.2856160723206</v>
      </c>
      <c r="I67" s="15">
        <f>'CO2'!I67+25*'CH4'!I67/1000+298*N2O!I67/1000+'HFCs - AR4'!I67+'PFCs - AR4'!I67+'SF6 - AR4'!I67</f>
        <v>27.589594606393</v>
      </c>
      <c r="J67" s="15">
        <f>'CO2'!J67+25*'CH4'!J67/1000+298*N2O!J67/1000+'HFCs - AR4'!J67+'PFCs - AR4'!J67+'SF6 - AR4'!J67</f>
        <v>25.92966838286155</v>
      </c>
      <c r="K67" s="15">
        <f>'CO2'!K67+25*'CH4'!K67/1000+298*N2O!K67/1000+'HFCs - AR4'!K67+'PFCs - AR4'!K67+'SF6 - AR4'!K67</f>
        <v>23.955806205402052</v>
      </c>
      <c r="L67" s="15">
        <f>'CO2'!L67+25*'CH4'!L67/1000+298*N2O!L67/1000+'HFCs - AR4'!L67+'PFCs - AR4'!L67+'SF6 - AR4'!L67</f>
        <v>25.244022466074099</v>
      </c>
      <c r="M67" s="15">
        <f>'CO2'!M67+25*'CH4'!M67/1000+298*N2O!M67/1000+'HFCs - AR4'!M67+'PFCs - AR4'!M67+'SF6 - AR4'!M67</f>
        <v>24.891753108535049</v>
      </c>
      <c r="N67" s="15">
        <f>'CO2'!N67+25*'CH4'!N67/1000+298*N2O!N67/1000+'HFCs - AR4'!N67+'PFCs - AR4'!N67+'SF6 - AR4'!N67</f>
        <v>24.5873053573616</v>
      </c>
      <c r="O67" s="15">
        <f>'CO2'!O67+25*'CH4'!O67/1000+298*N2O!O67/1000+'HFCs - AR4'!O67+'PFCs - AR4'!O67+'SF6 - AR4'!O67</f>
        <v>24.015278628322697</v>
      </c>
      <c r="P67" s="15">
        <f>'CO2'!P67+25*'CH4'!P67/1000+298*N2O!P67/1000+'HFCs - AR4'!P67+'PFCs - AR4'!P67+'SF6 - AR4'!P67</f>
        <v>26.212606975073449</v>
      </c>
      <c r="Q67" s="15">
        <f>'CO2'!Q67+25*'CH4'!Q67/1000+298*N2O!Q67/1000+'HFCs - AR4'!Q67+'PFCs - AR4'!Q67+'SF6 - AR4'!Q67</f>
        <v>23.49480293996465</v>
      </c>
      <c r="R67" s="15">
        <f>'CO2'!R67+25*'CH4'!R67/1000+298*N2O!R67/1000+'HFCs - AR4'!R67+'PFCs - AR4'!R67+'SF6 - AR4'!R67</f>
        <v>24.255365066988251</v>
      </c>
      <c r="S67" s="15">
        <f>'CO2'!S67+25*'CH4'!S67/1000+298*N2O!S67/1000+'HFCs - AR4'!S67+'PFCs - AR4'!S67+'SF6 - AR4'!S67</f>
        <v>24.76277884112935</v>
      </c>
      <c r="T67" s="15">
        <f>'CO2'!T67+25*'CH4'!T67/1000+298*N2O!T67/1000+'HFCs - AR4'!T67+'PFCs - AR4'!T67+'SF6 - AR4'!T67</f>
        <v>25.397372424907299</v>
      </c>
      <c r="U67" s="15">
        <f>'CO2'!U67+25*'CH4'!U67/1000+298*N2O!U67/1000+'HFCs - AR4'!U67+'PFCs - AR4'!U67+'SF6 - AR4'!U67</f>
        <v>28.381121485026103</v>
      </c>
      <c r="V67" s="15">
        <f>'CO2'!V67+25*'CH4'!V67/1000+298*N2O!V67/1000+'HFCs - AR4'!V67+'PFCs - AR4'!V67+'SF6 - AR4'!V67</f>
        <v>29.004781886196803</v>
      </c>
      <c r="W67" s="15">
        <f>'CO2'!W67+25*'CH4'!W67/1000+298*N2O!W67/1000+'HFCs - AR4'!W67+'PFCs - AR4'!W67+'SF6 - AR4'!W67</f>
        <v>25.9368385732657</v>
      </c>
      <c r="X67" s="15">
        <f>'CO2'!X67+25*'CH4'!X67/1000+298*N2O!X67/1000+'HFCs - AR4'!X67+'PFCs - AR4'!X67+'SF6 - AR4'!X67</f>
        <v>24.918658152974853</v>
      </c>
      <c r="Y67" s="15">
        <f>'CO2'!Y67+25*'CH4'!Y67/1000+298*N2O!Y67/1000+'HFCs - AR4'!Y67+'PFCs - AR4'!Y67+'SF6 - AR4'!Y67</f>
        <v>23.64033696385275</v>
      </c>
      <c r="Z67" s="15">
        <f>'CO2'!Z67+25*'CH4'!Z67/1000+298*N2O!Z67/1000+'HFCs - AR4'!Z67+'PFCs - AR4'!Z67+'SF6 - AR4'!Z67</f>
        <v>24.03994623598815</v>
      </c>
      <c r="AA67" s="15">
        <f>'CO2'!AA67+25*'CH4'!AA67/1000+298*N2O!AA67/1000+'HFCs - AR4'!AA67+'PFCs - AR4'!AA67+'SF6 - AR4'!AA67</f>
        <v>22.50805521091425</v>
      </c>
      <c r="AB67" s="15">
        <f>'CO2'!AB67+25*'CH4'!AB67/1000+298*N2O!AB67/1000+'HFCs - AR4'!AB67+'PFCs - AR4'!AB67+'SF6 - AR4'!AB67</f>
        <v>24.276070091469901</v>
      </c>
      <c r="AC67" s="15">
        <f>'CO2'!AC67+25*'CH4'!AC67/1000+298*N2O!AC67/1000+'HFCs - AR4'!AC67+'PFCs - AR4'!AC67+'SF6 - AR4'!AC67</f>
        <v>27.388673041431201</v>
      </c>
      <c r="AD67" s="15">
        <f>'CO2'!AD67+25*'CH4'!AD67/1000+298*N2O!AD67/1000+'HFCs - AR4'!AD67+'PFCs - AR4'!AD67+'SF6 - AR4'!AD67</f>
        <v>26.663556713011449</v>
      </c>
      <c r="AE67" s="15">
        <f>'CO2'!AE67+25*'CH4'!AE67/1000+298*N2O!AE67/1000+'HFCs - AR4'!AE67+'PFCs - AR4'!AE67+'SF6 - AR4'!AE67</f>
        <v>27.50460340839685</v>
      </c>
      <c r="AF67" s="15">
        <f>'CO2'!AF67+25*'CH4'!AF67/1000+298*N2O!AF67/1000+'HFCs - AR4'!AF67+'PFCs - AR4'!AF67+'SF6 - AR4'!AF67</f>
        <v>25.8071179616005</v>
      </c>
      <c r="AG67" s="15">
        <f>'CO2'!AG67+25*'CH4'!AG67/1000+298*N2O!AG67/1000+'HFCs - AR4'!AG67+'PFCs - AR4'!AG67+'SF6 - AR4'!AG67</f>
        <v>26.660799668725058</v>
      </c>
      <c r="AH67" s="15">
        <f>'CO2'!AH67+25*'CH4'!AH67/1000+298*N2O!AH67/1000+'HFCs - AR4'!AH67+'PFCs - AR4'!AH67+'SF6 - AR4'!AH67</f>
        <v>26.660799668725058</v>
      </c>
      <c r="AI67" s="15">
        <f>'CO2'!AI67+25*'CH4'!AI67/1000+298*N2O!AI67/1000+'HFCs - AR4'!AI67+'PFCs - AR4'!AI67+'SF6 - AR4'!AI67</f>
        <v>26.660799668725058</v>
      </c>
      <c r="AJ67" s="15">
        <f>'CO2'!AJ67+25*'CH4'!AJ67/1000+298*N2O!AJ67/1000+'HFCs - AR4'!AJ67+'PFCs - AR4'!AJ67+'SF6 - AR4'!AJ67</f>
        <v>26.660799668725058</v>
      </c>
      <c r="AK67" s="15">
        <f>'CO2'!AK67+25*'CH4'!AK67/1000+298*N2O!AK67/1000+'HFCs - AR4'!AK67+'PFCs - AR4'!AK67+'SF6 - AR4'!AK67</f>
        <v>26.660799668725058</v>
      </c>
      <c r="AL67" s="15">
        <f>'CO2'!AL67+25*'CH4'!AL67/1000+298*N2O!AL67/1000+'HFCs - AR4'!AL67+'PFCs - AR4'!AL67+'SF6 - AR4'!AL67</f>
        <v>26.660799668725058</v>
      </c>
      <c r="AM67" s="15">
        <f>'CO2'!AM67+25*'CH4'!AM67/1000+298*N2O!AM67/1000+'HFCs - AR4'!AM67+'PFCs - AR4'!AM67+'SF6 - AR4'!AM67</f>
        <v>26.660799668725058</v>
      </c>
      <c r="AN67" s="15">
        <f>'CO2'!AN67+25*'CH4'!AN67/1000+298*N2O!AN67/1000+'HFCs - AR4'!AN67+'PFCs - AR4'!AN67+'SF6 - AR4'!AN67</f>
        <v>26.660799668725058</v>
      </c>
      <c r="AO67" s="15">
        <f>'CO2'!AO67+25*'CH4'!AO67/1000+298*N2O!AO67/1000+'HFCs - AR4'!AO67+'PFCs - AR4'!AO67+'SF6 - AR4'!AO67</f>
        <v>26.660799668725058</v>
      </c>
      <c r="AP67" s="15">
        <f>'CO2'!AP67+25*'CH4'!AP67/1000+298*N2O!AP67/1000+'HFCs - AR4'!AP67+'PFCs - AR4'!AP67+'SF6 - AR4'!AP67</f>
        <v>26.660799668725058</v>
      </c>
      <c r="AQ67" s="15">
        <f>'CO2'!AQ67+25*'CH4'!AQ67/1000+298*N2O!AQ67/1000+'HFCs - AR4'!AQ67+'PFCs - AR4'!AQ67+'SF6 - AR4'!AQ67</f>
        <v>26.660799668725058</v>
      </c>
      <c r="AR67" s="15">
        <f>'CO2'!AR67+25*'CH4'!AR67/1000+298*N2O!AR67/1000+'HFCs - AR4'!AR67+'PFCs - AR4'!AR67+'SF6 - AR4'!AR67</f>
        <v>26.660799668725058</v>
      </c>
      <c r="AS67" s="15">
        <f>'CO2'!AS67+25*'CH4'!AS67/1000+298*N2O!AS67/1000+'HFCs - AR4'!AS67+'PFCs - AR4'!AS67+'SF6 - AR4'!AS67</f>
        <v>26.660799668725058</v>
      </c>
      <c r="AT67" s="15">
        <f>'CO2'!AT67+25*'CH4'!AT67/1000+298*N2O!AT67/1000+'HFCs - AR4'!AT67+'PFCs - AR4'!AT67+'SF6 - AR4'!AT67</f>
        <v>26.660799668725058</v>
      </c>
      <c r="AU67" s="15">
        <f>'CO2'!AU67+25*'CH4'!AU67/1000+298*N2O!AU67/1000+'HFCs - AR4'!AU67+'PFCs - AR4'!AU67+'SF6 - AR4'!AU67</f>
        <v>26.660799668725058</v>
      </c>
      <c r="AV67" s="15">
        <f>'CO2'!AV67+25*'CH4'!AV67/1000+298*N2O!AV67/1000+'HFCs - AR4'!AV67+'PFCs - AR4'!AV67+'SF6 - AR4'!AV67</f>
        <v>26.660799668725058</v>
      </c>
      <c r="AW67" s="15">
        <f>'CO2'!AW67+25*'CH4'!AW67/1000+298*N2O!AW67/1000+'HFCs - AR4'!AW67+'PFCs - AR4'!AW67+'SF6 - AR4'!AW67</f>
        <v>26.660799668725058</v>
      </c>
      <c r="AX67" s="15">
        <f>'CO2'!AX67+25*'CH4'!AX67/1000+298*N2O!AX67/1000+'HFCs - AR4'!AX67+'PFCs - AR4'!AX67+'SF6 - AR4'!AX67</f>
        <v>26.660799668725058</v>
      </c>
      <c r="AY67" s="15">
        <f>'CO2'!AY67+25*'CH4'!AY67/1000+298*N2O!AY67/1000+'HFCs - AR4'!AY67+'PFCs - AR4'!AY67+'SF6 - AR4'!AY67</f>
        <v>26.660799668725058</v>
      </c>
      <c r="AZ67" s="15">
        <f>'CO2'!AZ67+25*'CH4'!AZ67/1000+298*N2O!AZ67/1000+'HFCs - AR4'!AZ67+'PFCs - AR4'!AZ67+'SF6 - AR4'!AZ67</f>
        <v>26.660799668725058</v>
      </c>
      <c r="BA67" s="15">
        <f>'CO2'!BA67+25*'CH4'!BA67/1000+298*N2O!BA67/1000+'HFCs - AR4'!BA67+'PFCs - AR4'!BA67+'SF6 - AR4'!BA67</f>
        <v>26.660799668725058</v>
      </c>
    </row>
    <row r="68" spans="1:53" s="23" customFormat="1" x14ac:dyDescent="0.2">
      <c r="A68" s="21"/>
      <c r="B68" s="21" t="s">
        <v>61</v>
      </c>
      <c r="C68" s="22">
        <f t="shared" ref="C68:AH68" si="0">SUM(C3:C67)-C33</f>
        <v>69735.397832557283</v>
      </c>
      <c r="D68" s="22">
        <f t="shared" si="0"/>
        <v>80402.209327740449</v>
      </c>
      <c r="E68" s="22">
        <f t="shared" si="0"/>
        <v>74438.360961976374</v>
      </c>
      <c r="F68" s="22">
        <f t="shared" si="0"/>
        <v>76734.292253239051</v>
      </c>
      <c r="G68" s="22">
        <f t="shared" si="0"/>
        <v>80688.703051572506</v>
      </c>
      <c r="H68" s="22">
        <f t="shared" si="0"/>
        <v>77695.651902782993</v>
      </c>
      <c r="I68" s="22">
        <f t="shared" si="0"/>
        <v>90780.911253905084</v>
      </c>
      <c r="J68" s="22">
        <f t="shared" si="0"/>
        <v>81317.256382590858</v>
      </c>
      <c r="K68" s="22">
        <f t="shared" si="0"/>
        <v>77266.929495145581</v>
      </c>
      <c r="L68" s="22">
        <f t="shared" si="0"/>
        <v>74750.356578583684</v>
      </c>
      <c r="M68" s="22">
        <f t="shared" si="0"/>
        <v>70338.214761643336</v>
      </c>
      <c r="N68" s="22">
        <f t="shared" si="0"/>
        <v>71930.69033949048</v>
      </c>
      <c r="O68" s="22">
        <f t="shared" si="0"/>
        <v>71434.750621957515</v>
      </c>
      <c r="P68" s="22">
        <f t="shared" si="0"/>
        <v>76426.218745773338</v>
      </c>
      <c r="Q68" s="22">
        <f t="shared" si="0"/>
        <v>70463.145042987191</v>
      </c>
      <c r="R68" s="22">
        <f t="shared" si="0"/>
        <v>66073.961218681958</v>
      </c>
      <c r="S68" s="22">
        <f t="shared" si="0"/>
        <v>73771.148478003161</v>
      </c>
      <c r="T68" s="22">
        <f t="shared" si="0"/>
        <v>69180.464789916019</v>
      </c>
      <c r="U68" s="22">
        <f t="shared" si="0"/>
        <v>65626.923727831105</v>
      </c>
      <c r="V68" s="22">
        <f t="shared" si="0"/>
        <v>62876.983044126951</v>
      </c>
      <c r="W68" s="22">
        <f t="shared" si="0"/>
        <v>63046.593553051869</v>
      </c>
      <c r="X68" s="22">
        <f t="shared" si="0"/>
        <v>57883.279500032368</v>
      </c>
      <c r="Y68" s="22">
        <f t="shared" si="0"/>
        <v>53346.872732881944</v>
      </c>
      <c r="Z68" s="22">
        <f t="shared" si="0"/>
        <v>55047.415645613459</v>
      </c>
      <c r="AA68" s="22">
        <f t="shared" si="0"/>
        <v>50884.941775812556</v>
      </c>
      <c r="AB68" s="22">
        <f t="shared" si="0"/>
        <v>48306.91434065628</v>
      </c>
      <c r="AC68" s="22">
        <f t="shared" si="0"/>
        <v>50322.633886107127</v>
      </c>
      <c r="AD68" s="22">
        <f t="shared" si="0"/>
        <v>48021.505152878199</v>
      </c>
      <c r="AE68" s="22">
        <f t="shared" si="0"/>
        <v>47860.459404417292</v>
      </c>
      <c r="AF68" s="22">
        <f t="shared" ref="AF68" si="1">SUM(AF3:AF67)-AF33</f>
        <v>43970.833056042953</v>
      </c>
      <c r="AG68" s="22">
        <f t="shared" si="0"/>
        <v>40507.302514271069</v>
      </c>
      <c r="AH68" s="22">
        <f t="shared" si="0"/>
        <v>39722.007150792328</v>
      </c>
      <c r="AI68" s="22">
        <f t="shared" ref="AI68:BA68" si="2">SUM(AI3:AI67)-AI33</f>
        <v>39022.009859023448</v>
      </c>
      <c r="AJ68" s="22">
        <f t="shared" si="2"/>
        <v>37593.328986468492</v>
      </c>
      <c r="AK68" s="22">
        <f t="shared" si="2"/>
        <v>36714.709870775805</v>
      </c>
      <c r="AL68" s="22">
        <f t="shared" si="2"/>
        <v>35636.060945959798</v>
      </c>
      <c r="AM68" s="22">
        <f t="shared" si="2"/>
        <v>34927.740950799147</v>
      </c>
      <c r="AN68" s="22">
        <f t="shared" si="2"/>
        <v>34050.240934695532</v>
      </c>
      <c r="AO68" s="22">
        <f t="shared" si="2"/>
        <v>33139.696205990149</v>
      </c>
      <c r="AP68" s="22">
        <f t="shared" si="2"/>
        <v>32106.88984077744</v>
      </c>
      <c r="AQ68" s="22">
        <f t="shared" si="2"/>
        <v>31256.133874860188</v>
      </c>
      <c r="AR68" s="22">
        <f t="shared" si="2"/>
        <v>30870.153168763809</v>
      </c>
      <c r="AS68" s="22">
        <f t="shared" si="2"/>
        <v>30497.590437877581</v>
      </c>
      <c r="AT68" s="22">
        <f t="shared" si="2"/>
        <v>30096.546802687768</v>
      </c>
      <c r="AU68" s="22">
        <f t="shared" si="2"/>
        <v>29746.386803215632</v>
      </c>
      <c r="AV68" s="22">
        <f t="shared" si="2"/>
        <v>29381.755963731775</v>
      </c>
      <c r="AW68" s="22">
        <f t="shared" si="2"/>
        <v>29094.651277937064</v>
      </c>
      <c r="AX68" s="22">
        <f t="shared" si="2"/>
        <v>28767.192348089444</v>
      </c>
      <c r="AY68" s="22">
        <f t="shared" si="2"/>
        <v>28454.205879253994</v>
      </c>
      <c r="AZ68" s="22">
        <f t="shared" si="2"/>
        <v>28067.666059963991</v>
      </c>
      <c r="BA68" s="22">
        <f t="shared" si="2"/>
        <v>27781.114158899101</v>
      </c>
    </row>
    <row r="69" spans="1:53" s="23" customFormat="1" x14ac:dyDescent="0.2">
      <c r="A69" s="47"/>
      <c r="B69" s="47" t="s">
        <v>97</v>
      </c>
      <c r="C69" s="48">
        <v>70872.073521090933</v>
      </c>
      <c r="D69" s="48">
        <v>81588.689447192533</v>
      </c>
      <c r="E69" s="48">
        <v>75593.768149427851</v>
      </c>
      <c r="F69" s="48">
        <v>77871.386305209744</v>
      </c>
      <c r="G69" s="48">
        <v>81781.44819942904</v>
      </c>
      <c r="H69" s="48">
        <v>78767.99039302289</v>
      </c>
      <c r="I69" s="48">
        <v>91844.500912342453</v>
      </c>
      <c r="J69" s="48">
        <v>82309.493209474444</v>
      </c>
      <c r="K69" s="48">
        <v>78224.105197539655</v>
      </c>
      <c r="L69" s="48">
        <v>75646.805374692602</v>
      </c>
      <c r="M69" s="48">
        <v>71182.845279467729</v>
      </c>
      <c r="N69" s="48">
        <v>72750.054390664591</v>
      </c>
      <c r="O69" s="48">
        <v>72210.276003021107</v>
      </c>
      <c r="P69" s="48">
        <v>77179.717016416689</v>
      </c>
      <c r="Q69" s="48">
        <v>71180.251967522767</v>
      </c>
      <c r="R69" s="48">
        <v>66762.313864424592</v>
      </c>
      <c r="S69" s="48">
        <v>74417.161145314109</v>
      </c>
      <c r="T69" s="48">
        <v>69783.585315896373</v>
      </c>
      <c r="U69" s="48">
        <v>66202.379033739082</v>
      </c>
      <c r="V69" s="48">
        <v>63389.60974880655</v>
      </c>
      <c r="W69" s="48">
        <v>63542.764607001031</v>
      </c>
      <c r="X69" s="48">
        <v>58311.121549043855</v>
      </c>
      <c r="Y69" s="48">
        <v>53734.165469904445</v>
      </c>
      <c r="Z69" s="212">
        <v>55410.103336943503</v>
      </c>
      <c r="AA69" s="212">
        <v>51216.093371865441</v>
      </c>
      <c r="AB69" s="212">
        <v>48623.94469540938</v>
      </c>
      <c r="AC69" s="212">
        <v>50627.175968383657</v>
      </c>
      <c r="AD69" s="212">
        <v>48319.125572521087</v>
      </c>
      <c r="AE69" s="212">
        <v>48144.300812803165</v>
      </c>
      <c r="AF69" s="212">
        <v>44240.830295607862</v>
      </c>
      <c r="AG69" s="48">
        <v>40777.299753835978</v>
      </c>
      <c r="AH69" s="48">
        <v>39976.768702516478</v>
      </c>
      <c r="AI69" s="48">
        <v>39271.329760952278</v>
      </c>
      <c r="AJ69" s="48">
        <v>37839.980849721782</v>
      </c>
      <c r="AK69" s="48">
        <v>36960.331346116793</v>
      </c>
      <c r="AL69" s="48">
        <v>35879.423977312486</v>
      </c>
      <c r="AM69" s="48">
        <v>35168.746350086323</v>
      </c>
      <c r="AN69" s="48">
        <v>34289.799687363193</v>
      </c>
      <c r="AO69" s="48">
        <v>33378.092885370839</v>
      </c>
      <c r="AP69" s="48">
        <v>32343.695499217531</v>
      </c>
      <c r="AQ69" s="48">
        <v>31491.37992250991</v>
      </c>
      <c r="AR69" s="48">
        <v>31103.623575701695</v>
      </c>
      <c r="AS69" s="48">
        <v>30729.148237338606</v>
      </c>
      <c r="AT69" s="48">
        <v>30325.005844787363</v>
      </c>
      <c r="AU69" s="48">
        <v>29969.96839184788</v>
      </c>
      <c r="AV69" s="48">
        <v>29602.256000070451</v>
      </c>
      <c r="AW69" s="48">
        <v>29312.057132403748</v>
      </c>
      <c r="AX69" s="48">
        <v>28981.854294087039</v>
      </c>
      <c r="AY69" s="48">
        <v>28665.688760670742</v>
      </c>
      <c r="AZ69" s="48">
        <v>28276.08647424947</v>
      </c>
      <c r="BA69" s="48">
        <v>27986.6238852967</v>
      </c>
    </row>
    <row r="70" spans="1:53" x14ac:dyDescent="0.2">
      <c r="A70" s="6"/>
      <c r="B70" s="6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</row>
    <row r="71" spans="1:53" x14ac:dyDescent="0.2">
      <c r="A71" s="9" t="s">
        <v>187</v>
      </c>
      <c r="B71" s="9" t="s">
        <v>193</v>
      </c>
      <c r="C71" s="5">
        <f>'CO2'!C71+'CH4'!C71/1000*25+N2O!C71/1000*298</f>
        <v>1772.5235548664295</v>
      </c>
      <c r="D71" s="5">
        <f>'CO2'!D71+'CH4'!D71/1000*25+N2O!D71/1000*298</f>
        <v>1637.356477020769</v>
      </c>
      <c r="E71" s="5">
        <f>'CO2'!E71+'CH4'!E71/1000*25+N2O!E71/1000*298</f>
        <v>1694.7428195958851</v>
      </c>
      <c r="F71" s="5">
        <f>'CO2'!F71+'CH4'!F71/1000*25+N2O!F71/1000*298</f>
        <v>1662.7651708603382</v>
      </c>
      <c r="G71" s="5">
        <f>'CO2'!G71+'CH4'!G71/1000*25+N2O!G71/1000*298</f>
        <v>1820.3677094902298</v>
      </c>
      <c r="H71" s="5">
        <f>'CO2'!H71+'CH4'!H71/1000*25+N2O!H71/1000*298</f>
        <v>1867.6636961917104</v>
      </c>
      <c r="I71" s="5">
        <f>'CO2'!I71+'CH4'!I71/1000*25+N2O!I71/1000*298</f>
        <v>1961.9051823495597</v>
      </c>
      <c r="J71" s="5">
        <f>'CO2'!J71+'CH4'!J71/1000*25+N2O!J71/1000*298</f>
        <v>2007.7258800816339</v>
      </c>
      <c r="K71" s="5">
        <f>'CO2'!K71+'CH4'!K71/1000*25+N2O!K71/1000*298</f>
        <v>2160.6431929344863</v>
      </c>
      <c r="L71" s="5">
        <f>'CO2'!L71+'CH4'!L71/1000*25+N2O!L71/1000*298</f>
        <v>2291.3662343600904</v>
      </c>
      <c r="M71" s="5">
        <f>'CO2'!M71+'CH4'!M71/1000*25+N2O!M71/1000*298</f>
        <v>2352.1415242972603</v>
      </c>
      <c r="N71" s="5">
        <f>'CO2'!N71+'CH4'!N71/1000*25+N2O!N71/1000*298</f>
        <v>2384.8634431809255</v>
      </c>
      <c r="O71" s="5">
        <f>'CO2'!O71+'CH4'!O71/1000*25+N2O!O71/1000*298</f>
        <v>2066.4620270395935</v>
      </c>
      <c r="P71" s="5">
        <f>'CO2'!P71+'CH4'!P71/1000*25+N2O!P71/1000*298</f>
        <v>2144.2511866402187</v>
      </c>
      <c r="Q71" s="5">
        <f>'CO2'!Q71+'CH4'!Q71/1000*25+N2O!Q71/1000*298</f>
        <v>2457.6022099157271</v>
      </c>
      <c r="R71" s="5">
        <f>'CO2'!R71+'CH4'!R71/1000*25+N2O!R71/1000*298</f>
        <v>2583.6439222546687</v>
      </c>
      <c r="S71" s="5">
        <f>'CO2'!S71+'CH4'!S71/1000*25+N2O!S71/1000*298</f>
        <v>2590.4781234579955</v>
      </c>
      <c r="T71" s="5">
        <f>'CO2'!T71+'CH4'!T71/1000*25+N2O!T71/1000*298</f>
        <v>2652.9354504347848</v>
      </c>
      <c r="U71" s="5">
        <f>'CO2'!U71+'CH4'!U71/1000*25+N2O!U71/1000*298</f>
        <v>2649.1071073651265</v>
      </c>
      <c r="V71" s="5">
        <f>'CO2'!V71+'CH4'!V71/1000*25+N2O!V71/1000*298</f>
        <v>2317.1458194517609</v>
      </c>
      <c r="W71" s="5">
        <f>'CO2'!W71+'CH4'!W71/1000*25+N2O!W71/1000*298</f>
        <v>2413.5534033369358</v>
      </c>
      <c r="X71" s="5">
        <f>'CO2'!X71+'CH4'!X71/1000*25+N2O!X71/1000*298</f>
        <v>2484.6077901789317</v>
      </c>
      <c r="Y71" s="5">
        <f>'CO2'!Y71+'CH4'!Y71/1000*25+N2O!Y71/1000*298</f>
        <v>2511.4754876862958</v>
      </c>
      <c r="Z71" s="5">
        <f>'CO2'!Z71+'CH4'!Z71/1000*25+N2O!Z71/1000*298</f>
        <v>2487.4867602775576</v>
      </c>
      <c r="AA71" s="5">
        <f>'CO2'!AA71+'CH4'!AA71/1000*25+N2O!AA71/1000*298</f>
        <v>2694.8571967349153</v>
      </c>
      <c r="AB71" s="5">
        <f>'CO2'!AB71+'CH4'!AB71/1000*25+N2O!AB71/1000*298</f>
        <v>2641.8409295518031</v>
      </c>
      <c r="AC71" s="5">
        <f>'CO2'!AC71+'CH4'!AC71/1000*25+N2O!AC71/1000*298</f>
        <v>2838.4438357627309</v>
      </c>
      <c r="AD71" s="5">
        <f>'CO2'!AD71+'CH4'!AD71/1000*25+N2O!AD71/1000*298</f>
        <v>2924.7387534837258</v>
      </c>
      <c r="AE71" s="5">
        <f>'CO2'!AE71+'CH4'!AE71/1000*25+N2O!AE71/1000*298</f>
        <v>3060.2972610371271</v>
      </c>
      <c r="AF71" s="5">
        <f>'CO2'!AF71+'CH4'!AF71/1000*25+N2O!AF71/1000*298</f>
        <v>3128.4928559714444</v>
      </c>
      <c r="AG71" s="5">
        <f>'CO2'!AG71+'CH4'!AG71/1000*25+N2O!AG71/1000*298</f>
        <v>3039.4368595455016</v>
      </c>
      <c r="AH71" s="5">
        <f>'CO2'!AH71+'CH4'!AH71/1000*25+N2O!AH71/1000*298</f>
        <v>3075.8142217444329</v>
      </c>
      <c r="AI71" s="5">
        <f>'CO2'!AI71+'CH4'!AI71/1000*25+N2O!AI71/1000*298</f>
        <v>3102.7255433302407</v>
      </c>
      <c r="AJ71" s="5">
        <f>'CO2'!AJ71+'CH4'!AJ71/1000*25+N2O!AJ71/1000*298</f>
        <v>3124.8868341130315</v>
      </c>
      <c r="AK71" s="5">
        <f>'CO2'!AK71+'CH4'!AK71/1000*25+N2O!AK71/1000*298</f>
        <v>3145.3949495628103</v>
      </c>
      <c r="AL71" s="5">
        <f>'CO2'!AL71+'CH4'!AL71/1000*25+N2O!AL71/1000*298</f>
        <v>3159.995436260835</v>
      </c>
      <c r="AM71" s="5">
        <f>'CO2'!AM71+'CH4'!AM71/1000*25+N2O!AM71/1000*298</f>
        <v>3181.2889423901152</v>
      </c>
      <c r="AN71" s="5">
        <f>'CO2'!AN71+'CH4'!AN71/1000*25+N2O!AN71/1000*298</f>
        <v>3205.332671460174</v>
      </c>
      <c r="AO71" s="5">
        <f>'CO2'!AO71+'CH4'!AO71/1000*25+N2O!AO71/1000*298</f>
        <v>3226.229356608108</v>
      </c>
      <c r="AP71" s="5">
        <f>'CO2'!AP71+'CH4'!AP71/1000*25+N2O!AP71/1000*298</f>
        <v>3245.9661266794064</v>
      </c>
      <c r="AQ71" s="5">
        <f>'CO2'!AQ71+'CH4'!AQ71/1000*25+N2O!AQ71/1000*298</f>
        <v>3272.2677177317196</v>
      </c>
      <c r="AR71" s="5">
        <f>'CO2'!AR71+'CH4'!AR71/1000*25+N2O!AR71/1000*298</f>
        <v>3276.3111439871027</v>
      </c>
      <c r="AS71" s="5">
        <f>'CO2'!AS71+'CH4'!AS71/1000*25+N2O!AS71/1000*298</f>
        <v>3279.0302364760778</v>
      </c>
      <c r="AT71" s="5">
        <f>'CO2'!AT71+'CH4'!AT71/1000*25+N2O!AT71/1000*298</f>
        <v>3280.4526665276439</v>
      </c>
      <c r="AU71" s="5">
        <f>'CO2'!AU71+'CH4'!AU71/1000*25+N2O!AU71/1000*298</f>
        <v>3280.762349222704</v>
      </c>
      <c r="AV71" s="5">
        <f>'CO2'!AV71+'CH4'!AV71/1000*25+N2O!AV71/1000*298</f>
        <v>3289.8184895048353</v>
      </c>
      <c r="AW71" s="5">
        <f>'CO2'!AW71+'CH4'!AW71/1000*25+N2O!AW71/1000*298</f>
        <v>3289.5320577617622</v>
      </c>
      <c r="AX71" s="5">
        <f>'CO2'!AX71+'CH4'!AX71/1000*25+N2O!AX71/1000*298</f>
        <v>3292.606505164355</v>
      </c>
      <c r="AY71" s="5">
        <f>'CO2'!AY71+'CH4'!AY71/1000*25+N2O!AY71/1000*298</f>
        <v>3294.0793692170487</v>
      </c>
      <c r="AZ71" s="5">
        <f>'CO2'!AZ71+'CH4'!AZ71/1000*25+N2O!AZ71/1000*298</f>
        <v>3294.9469086494141</v>
      </c>
      <c r="BA71" s="5">
        <f>'CO2'!BA71+'CH4'!BA71/1000*25+N2O!BA71/1000*298</f>
        <v>3303.2263615205429</v>
      </c>
    </row>
    <row r="72" spans="1:53" x14ac:dyDescent="0.2">
      <c r="A72" s="9" t="s">
        <v>188</v>
      </c>
      <c r="B72" s="9" t="s">
        <v>194</v>
      </c>
      <c r="C72" s="5">
        <f>'CO2'!C72+'CH4'!C72/1000*25+N2O!C72/1000*298</f>
        <v>3036.428968354699</v>
      </c>
      <c r="D72" s="5">
        <f>'CO2'!D72+'CH4'!D72/1000*25+N2O!D72/1000*298</f>
        <v>2705.5381033525964</v>
      </c>
      <c r="E72" s="5">
        <f>'CO2'!E72+'CH4'!E72/1000*25+N2O!E72/1000*298</f>
        <v>2826.3556184137242</v>
      </c>
      <c r="F72" s="5">
        <f>'CO2'!F72+'CH4'!F72/1000*25+N2O!F72/1000*298</f>
        <v>4249.3198004719879</v>
      </c>
      <c r="G72" s="5">
        <f>'CO2'!G72+'CH4'!G72/1000*25+N2O!G72/1000*298</f>
        <v>4793.7587579552537</v>
      </c>
      <c r="H72" s="5">
        <f>'CO2'!H72+'CH4'!H72/1000*25+N2O!H72/1000*298</f>
        <v>5025.6609513505809</v>
      </c>
      <c r="I72" s="5">
        <f>'CO2'!I72+'CH4'!I72/1000*25+N2O!I72/1000*298</f>
        <v>4781.2695226219375</v>
      </c>
      <c r="J72" s="5">
        <f>'CO2'!J72+'CH4'!J72/1000*25+N2O!J72/1000*298</f>
        <v>4378.7623380522728</v>
      </c>
      <c r="K72" s="5">
        <f>'CO2'!K72+'CH4'!K72/1000*25+N2O!K72/1000*298</f>
        <v>4385.7201866838495</v>
      </c>
      <c r="L72" s="5">
        <f>'CO2'!L72+'CH4'!L72/1000*25+N2O!L72/1000*298</f>
        <v>4098.3598031888005</v>
      </c>
      <c r="M72" s="5">
        <f>'CO2'!M72+'CH4'!M72/1000*25+N2O!M72/1000*298</f>
        <v>4064.3434630103598</v>
      </c>
      <c r="N72" s="5">
        <f>'CO2'!N72+'CH4'!N72/1000*25+N2O!N72/1000*298</f>
        <v>3347.4319633407245</v>
      </c>
      <c r="O72" s="5">
        <f>'CO2'!O72+'CH4'!O72/1000*25+N2O!O72/1000*298</f>
        <v>2724.918404094065</v>
      </c>
      <c r="P72" s="5">
        <f>'CO2'!P72+'CH4'!P72/1000*25+N2O!P72/1000*298</f>
        <v>2882.5551428827753</v>
      </c>
      <c r="Q72" s="5">
        <f>'CO2'!Q72+'CH4'!Q72/1000*25+N2O!Q72/1000*298</f>
        <v>2327.1427008349838</v>
      </c>
      <c r="R72" s="5">
        <f>'CO2'!R72+'CH4'!R72/1000*25+N2O!R72/1000*298</f>
        <v>2376.8936263500609</v>
      </c>
      <c r="S72" s="5">
        <f>'CO2'!S72+'CH4'!S72/1000*25+N2O!S72/1000*298</f>
        <v>3165.5506084174622</v>
      </c>
      <c r="T72" s="5">
        <f>'CO2'!T72+'CH4'!T72/1000*25+N2O!T72/1000*298</f>
        <v>3324.5710874826323</v>
      </c>
      <c r="U72" s="5">
        <f>'CO2'!U72+'CH4'!U72/1000*25+N2O!U72/1000*298</f>
        <v>2849.6083666809855</v>
      </c>
      <c r="V72" s="5">
        <f>'CO2'!V72+'CH4'!V72/1000*25+N2O!V72/1000*298</f>
        <v>1532.0661647092791</v>
      </c>
      <c r="W72" s="5">
        <f>'CO2'!W72+'CH4'!W72/1000*25+N2O!W72/1000*298</f>
        <v>2099.5029551088355</v>
      </c>
      <c r="X72" s="5">
        <f>'CO2'!X72+'CH4'!X72/1000*25+N2O!X72/1000*298</f>
        <v>2136.4042108881831</v>
      </c>
      <c r="Y72" s="5">
        <f>'CO2'!Y72+'CH4'!Y72/1000*25+N2O!Y72/1000*298</f>
        <v>1543.0086810549299</v>
      </c>
      <c r="Z72" s="5">
        <f>'CO2'!Z72+'CH4'!Z72/1000*25+N2O!Z72/1000*298</f>
        <v>1903.7642634904457</v>
      </c>
      <c r="AA72" s="5">
        <f>'CO2'!AA72+'CH4'!AA72/1000*25+N2O!AA72/1000*298</f>
        <v>2264.7280731231704</v>
      </c>
      <c r="AB72" s="5">
        <f>'CO2'!AB72+'CH4'!AB72/1000*25+N2O!AB72/1000*298</f>
        <v>2318.6575874063574</v>
      </c>
      <c r="AC72" s="5">
        <f>'CO2'!AC72+'CH4'!AC72/1000*25+N2O!AC72/1000*298</f>
        <v>1994.716912068691</v>
      </c>
      <c r="AD72" s="5">
        <f>'CO2'!AD72+'CH4'!AD72/1000*25+N2O!AD72/1000*298</f>
        <v>1522.9180674972117</v>
      </c>
      <c r="AE72" s="5">
        <f>'CO2'!AE72+'CH4'!AE72/1000*25+N2O!AE72/1000*298</f>
        <v>1739.4791268066276</v>
      </c>
      <c r="AF72" s="5">
        <f>'CO2'!AF72+'CH4'!AF72/1000*25+N2O!AF72/1000*298</f>
        <v>2236.6033969694481</v>
      </c>
      <c r="AG72" s="5">
        <f>'CO2'!AG72+'CH4'!AG72/1000*25+N2O!AG72/1000*298</f>
        <v>2240.8216148365664</v>
      </c>
      <c r="AH72" s="5">
        <f>'CO2'!AH72+'CH4'!AH72/1000*25+N2O!AH72/1000*298</f>
        <v>2240.8293899150312</v>
      </c>
      <c r="AI72" s="5">
        <f>'CO2'!AI72+'CH4'!AI72/1000*25+N2O!AI72/1000*298</f>
        <v>2240.8366685381739</v>
      </c>
      <c r="AJ72" s="5">
        <f>'CO2'!AJ72+'CH4'!AJ72/1000*25+N2O!AJ72/1000*298</f>
        <v>2240.8434101355306</v>
      </c>
      <c r="AK72" s="5">
        <f>'CO2'!AK72+'CH4'!AK72/1000*25+N2O!AK72/1000*298</f>
        <v>2240.8495733858417</v>
      </c>
      <c r="AL72" s="5">
        <f>'CO2'!AL72+'CH4'!AL72/1000*25+N2O!AL72/1000*298</f>
        <v>2240.8551164403862</v>
      </c>
      <c r="AM72" s="5">
        <f>'CO2'!AM72+'CH4'!AM72/1000*25+N2O!AM72/1000*298</f>
        <v>2240.8599971752687</v>
      </c>
      <c r="AN72" s="5">
        <f>'CO2'!AN72+'CH4'!AN72/1000*25+N2O!AN72/1000*298</f>
        <v>2240.8641734724129</v>
      </c>
      <c r="AO72" s="5">
        <f>'CO2'!AO72+'CH4'!AO72/1000*25+N2O!AO72/1000*298</f>
        <v>2240.8676035282601</v>
      </c>
      <c r="AP72" s="5">
        <f>'CO2'!AP72+'CH4'!AP72/1000*25+N2O!AP72/1000*298</f>
        <v>2240.8702461886646</v>
      </c>
      <c r="AQ72" s="5">
        <f>'CO2'!AQ72+'CH4'!AQ72/1000*25+N2O!AQ72/1000*298</f>
        <v>2240.8720613075629</v>
      </c>
      <c r="AR72" s="5">
        <f>'CO2'!AR72+'CH4'!AR72/1000*25+N2O!AR72/1000*298</f>
        <v>2240.8738808658513</v>
      </c>
      <c r="AS72" s="5">
        <f>'CO2'!AS72+'CH4'!AS72/1000*25+N2O!AS72/1000*298</f>
        <v>2240.8757048798875</v>
      </c>
      <c r="AT72" s="5">
        <f>'CO2'!AT72+'CH4'!AT72/1000*25+N2O!AT72/1000*298</f>
        <v>2240.8775333661106</v>
      </c>
      <c r="AU72" s="5">
        <f>'CO2'!AU72+'CH4'!AU72/1000*25+N2O!AU72/1000*298</f>
        <v>2240.8793663410411</v>
      </c>
      <c r="AV72" s="5">
        <f>'CO2'!AV72+'CH4'!AV72/1000*25+N2O!AV72/1000*298</f>
        <v>2240.8812038212795</v>
      </c>
      <c r="AW72" s="5">
        <f>'CO2'!AW72+'CH4'!AW72/1000*25+N2O!AW72/1000*298</f>
        <v>2240.8830458235111</v>
      </c>
      <c r="AX72" s="5">
        <f>'CO2'!AX72+'CH4'!AX72/1000*25+N2O!AX72/1000*298</f>
        <v>2240.8848923645019</v>
      </c>
      <c r="AY72" s="5">
        <f>'CO2'!AY72+'CH4'!AY72/1000*25+N2O!AY72/1000*298</f>
        <v>2240.8867434611016</v>
      </c>
      <c r="AZ72" s="5">
        <f>'CO2'!AZ72+'CH4'!AZ72/1000*25+N2O!AZ72/1000*298</f>
        <v>2240.8885991302445</v>
      </c>
      <c r="BA72" s="5">
        <f>'CO2'!BA72+'CH4'!BA72/1000*25+N2O!BA72/1000*298</f>
        <v>2240.8904593889483</v>
      </c>
    </row>
    <row r="73" spans="1:53" x14ac:dyDescent="0.2">
      <c r="A73" s="217" t="s">
        <v>200</v>
      </c>
      <c r="B73" s="217" t="s">
        <v>201</v>
      </c>
      <c r="C73" s="5">
        <f>'CO2'!C73+'CH4'!C73/1000*25+N2O!C73/1000*298</f>
        <v>579.6222869500001</v>
      </c>
      <c r="D73" s="5">
        <f>'CO2'!D73+'CH4'!D73/1000*25+N2O!D73/1000*298</f>
        <v>626.30311875000007</v>
      </c>
      <c r="E73" s="5">
        <f>'CO2'!E73+'CH4'!E73/1000*25+N2O!E73/1000*298</f>
        <v>665.41403115000003</v>
      </c>
      <c r="F73" s="5">
        <f>'CO2'!F73+'CH4'!F73/1000*25+N2O!F73/1000*298</f>
        <v>725.66483719999997</v>
      </c>
      <c r="G73" s="5">
        <f>'CO2'!G73+'CH4'!G73/1000*25+N2O!G73/1000*298</f>
        <v>760.03709267853037</v>
      </c>
      <c r="H73" s="5">
        <f>'CO2'!H73+'CH4'!H73/1000*25+N2O!H73/1000*298</f>
        <v>857.04490027796146</v>
      </c>
      <c r="I73" s="5">
        <f>'CO2'!I73+'CH4'!I73/1000*25+N2O!I73/1000*298</f>
        <v>933.42048456984492</v>
      </c>
      <c r="J73" s="5">
        <f>'CO2'!J73+'CH4'!J73/1000*25+N2O!J73/1000*298</f>
        <v>1001.4327296016514</v>
      </c>
      <c r="K73" s="5">
        <f>'CO2'!K73+'CH4'!K73/1000*25+N2O!K73/1000*298</f>
        <v>993.81247735395311</v>
      </c>
      <c r="L73" s="5">
        <f>'CO2'!L73+'CH4'!L73/1000*25+N2O!L73/1000*298</f>
        <v>1089.972195423318</v>
      </c>
      <c r="M73" s="5">
        <f>'CO2'!M73+'CH4'!M73/1000*25+N2O!M73/1000*298</f>
        <v>1115.4502999962865</v>
      </c>
      <c r="N73" s="5">
        <f>'CO2'!N73+'CH4'!N73/1000*25+N2O!N73/1000*298</f>
        <v>1168.3611307358999</v>
      </c>
      <c r="O73" s="5">
        <f>'CO2'!O73+'CH4'!O73/1000*25+N2O!O73/1000*298</f>
        <v>1243.3732604190575</v>
      </c>
      <c r="P73" s="5">
        <f>'CO2'!P73+'CH4'!P73/1000*25+N2O!P73/1000*298</f>
        <v>1315.1403001976673</v>
      </c>
      <c r="Q73" s="5">
        <f>'CO2'!Q73+'CH4'!Q73/1000*25+N2O!Q73/1000*298</f>
        <v>1318.863203734277</v>
      </c>
      <c r="R73" s="5">
        <f>'CO2'!R73+'CH4'!R73/1000*25+N2O!R73/1000*298</f>
        <v>1339.1195615854992</v>
      </c>
      <c r="S73" s="5">
        <f>'CO2'!S73+'CH4'!S73/1000*25+N2O!S73/1000*298</f>
        <v>1379.5629388840075</v>
      </c>
      <c r="T73" s="5">
        <f>'CO2'!T73+'CH4'!T73/1000*25+N2O!T73/1000*298</f>
        <v>1424.0341618666346</v>
      </c>
      <c r="U73" s="5">
        <f>'CO2'!U73+'CH4'!U73/1000*25+N2O!U73/1000*298</f>
        <v>1477.1819329024238</v>
      </c>
      <c r="V73" s="5">
        <f>'CO2'!V73+'CH4'!V73/1000*25+N2O!V73/1000*298</f>
        <v>1405.5584041988657</v>
      </c>
      <c r="W73" s="5">
        <f>'CO2'!W73+'CH4'!W73/1000*25+N2O!W73/1000*298</f>
        <v>1374.4652264677254</v>
      </c>
      <c r="X73" s="5">
        <f>'CO2'!X73+'CH4'!X73/1000*25+N2O!X73/1000*298</f>
        <v>1391.4595393713503</v>
      </c>
      <c r="Y73" s="5">
        <f>'CO2'!Y73+'CH4'!Y73/1000*25+N2O!Y73/1000*298</f>
        <v>1448.7533868769342</v>
      </c>
      <c r="Z73" s="5">
        <f>'CO2'!Z73+'CH4'!Z73/1000*25+N2O!Z73/1000*298</f>
        <v>1540.1675565712278</v>
      </c>
      <c r="AA73" s="5">
        <f>'CO2'!AA73+'CH4'!AA73/1000*25+N2O!AA73/1000*298</f>
        <v>1539.8597596658415</v>
      </c>
      <c r="AB73" s="5">
        <f>'CO2'!AB73+'CH4'!AB73/1000*25+N2O!AB73/1000*298</f>
        <v>1652.3525217141955</v>
      </c>
      <c r="AC73" s="5">
        <f>'CO2'!AC73+'CH4'!AC73/1000*25+N2O!AC73/1000*298</f>
        <v>1663.1962640158686</v>
      </c>
      <c r="AD73" s="5">
        <f>'CO2'!AD73+'CH4'!AD73/1000*25+N2O!AD73/1000*298</f>
        <v>1593.6793521059096</v>
      </c>
      <c r="AE73" s="5">
        <f>'CO2'!AE73+'CH4'!AE73/1000*25+N2O!AE73/1000*298</f>
        <v>1587.5509480885444</v>
      </c>
      <c r="AF73" s="5">
        <f>'CO2'!AF73+'CH4'!AF73/1000*25+N2O!AF73/1000*298</f>
        <v>1628.6011238089229</v>
      </c>
      <c r="AG73" s="5">
        <f>'CO2'!AG73+'CH4'!AG73/1000*25+N2O!AG73/1000*298</f>
        <v>1690.4690566329036</v>
      </c>
      <c r="AH73" s="5">
        <f>'CO2'!AH73+'CH4'!AH73/1000*25+N2O!AH73/1000*298</f>
        <v>1658.8420540280051</v>
      </c>
      <c r="AI73" s="5">
        <f>'CO2'!AI73+'CH4'!AI73/1000*25+N2O!AI73/1000*298</f>
        <v>1610.6390162835219</v>
      </c>
      <c r="AJ73" s="5">
        <f>'CO2'!AJ73+'CH4'!AJ73/1000*25+N2O!AJ73/1000*298</f>
        <v>1563.0784867625437</v>
      </c>
      <c r="AK73" s="5">
        <f>'CO2'!AK73+'CH4'!AK73/1000*25+N2O!AK73/1000*298</f>
        <v>1479.139865003312</v>
      </c>
      <c r="AL73" s="5">
        <f>'CO2'!AL73+'CH4'!AL73/1000*25+N2O!AL73/1000*298</f>
        <v>1316.092894090043</v>
      </c>
      <c r="AM73" s="5">
        <f>'CO2'!AM73+'CH4'!AM73/1000*25+N2O!AM73/1000*298</f>
        <v>1186.7960775033011</v>
      </c>
      <c r="AN73" s="5">
        <f>'CO2'!AN73+'CH4'!AN73/1000*25+N2O!AN73/1000*298</f>
        <v>1060.3758270620472</v>
      </c>
      <c r="AO73" s="5">
        <f>'CO2'!AO73+'CH4'!AO73/1000*25+N2O!AO73/1000*298</f>
        <v>926.3857766813976</v>
      </c>
      <c r="AP73" s="5">
        <f>'CO2'!AP73+'CH4'!AP73/1000*25+N2O!AP73/1000*298</f>
        <v>789.92781945487138</v>
      </c>
      <c r="AQ73" s="5">
        <f>'CO2'!AQ73+'CH4'!AQ73/1000*25+N2O!AQ73/1000*298</f>
        <v>677.72198547054984</v>
      </c>
      <c r="AR73" s="5">
        <f>'CO2'!AR73+'CH4'!AR73/1000*25+N2O!AR73/1000*298</f>
        <v>653.87506533747251</v>
      </c>
      <c r="AS73" s="5">
        <f>'CO2'!AS73+'CH4'!AS73/1000*25+N2O!AS73/1000*298</f>
        <v>632.3444964164388</v>
      </c>
      <c r="AT73" s="5">
        <f>'CO2'!AT73+'CH4'!AT73/1000*25+N2O!AT73/1000*298</f>
        <v>593.29999645573957</v>
      </c>
      <c r="AU73" s="5">
        <f>'CO2'!AU73+'CH4'!AU73/1000*25+N2O!AU73/1000*298</f>
        <v>572.62519127494863</v>
      </c>
      <c r="AV73" s="5">
        <f>'CO2'!AV73+'CH4'!AV73/1000*25+N2O!AV73/1000*298</f>
        <v>545.88425761697385</v>
      </c>
      <c r="AW73" s="5">
        <f>'CO2'!AW73+'CH4'!AW73/1000*25+N2O!AW73/1000*298</f>
        <v>523.70346312125889</v>
      </c>
      <c r="AX73" s="5">
        <f>'CO2'!AX73+'CH4'!AX73/1000*25+N2O!AX73/1000*298</f>
        <v>501.10579579315095</v>
      </c>
      <c r="AY73" s="5">
        <f>'CO2'!AY73+'CH4'!AY73/1000*25+N2O!AY73/1000*298</f>
        <v>479.13749708692984</v>
      </c>
      <c r="AZ73" s="5">
        <f>'CO2'!AZ73+'CH4'!AZ73/1000*25+N2O!AZ73/1000*298</f>
        <v>396.09199664156341</v>
      </c>
      <c r="BA73" s="5">
        <f>'CO2'!BA73+'CH4'!BA73/1000*25+N2O!BA73/1000*298</f>
        <v>371.74189898456689</v>
      </c>
    </row>
  </sheetData>
  <pageMargins left="0.59055118110236227" right="0.59055118110236227" top="0.78740157480314965" bottom="0.98425196850393704" header="0.51181102362204722" footer="0.51181102362204722"/>
  <pageSetup paperSize="9" scale="60" fitToWidth="2" orientation="landscape" r:id="rId1"/>
  <headerFooter alignWithMargins="0">
    <oddFooter>&amp;L&amp;Z&amp;F, &amp;A&amp;RPrint date: &amp;D,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AL69"/>
  <sheetViews>
    <sheetView zoomScale="70" zoomScaleNormal="70" workbookViewId="0">
      <pane xSplit="2" ySplit="2" topLeftCell="C3" activePane="bottomRight" state="frozen"/>
      <selection activeCell="B74" sqref="B74"/>
      <selection pane="topRight" activeCell="B74" sqref="B74"/>
      <selection pane="bottomLeft" activeCell="B74" sqref="B74"/>
      <selection pane="bottomRight" activeCell="W15" sqref="W15"/>
    </sheetView>
  </sheetViews>
  <sheetFormatPr defaultColWidth="9.140625" defaultRowHeight="12.75" x14ac:dyDescent="0.2"/>
  <cols>
    <col min="1" max="1" width="22.5703125" style="183" bestFit="1" customWidth="1"/>
    <col min="2" max="2" width="68.85546875" style="183" bestFit="1" customWidth="1"/>
    <col min="3" max="3" width="7.42578125" style="183" bestFit="1" customWidth="1"/>
    <col min="4" max="5" width="7.85546875" style="183" bestFit="1" customWidth="1"/>
    <col min="6" max="6" width="7.42578125" style="183" bestFit="1" customWidth="1"/>
    <col min="7" max="8" width="7.85546875" style="183" bestFit="1" customWidth="1"/>
    <col min="9" max="9" width="7.42578125" style="183" bestFit="1" customWidth="1"/>
    <col min="10" max="10" width="7.85546875" style="183" bestFit="1" customWidth="1"/>
    <col min="11" max="11" width="7.85546875" style="190" bestFit="1" customWidth="1"/>
    <col min="12" max="12" width="8" style="183" customWidth="1"/>
    <col min="13" max="13" width="7.85546875" style="183" bestFit="1" customWidth="1"/>
    <col min="14" max="14" width="9.140625" style="183" customWidth="1"/>
    <col min="15" max="20" width="7.85546875" style="183" bestFit="1" customWidth="1"/>
    <col min="21" max="21" width="8" style="183" customWidth="1"/>
    <col min="22" max="27" width="7.85546875" style="183" bestFit="1" customWidth="1"/>
    <col min="28" max="28" width="7.42578125" style="183" bestFit="1" customWidth="1"/>
    <col min="29" max="30" width="7.85546875" style="183" bestFit="1" customWidth="1"/>
    <col min="31" max="32" width="7.42578125" style="183" bestFit="1" customWidth="1"/>
    <col min="33" max="33" width="7.85546875" style="183" bestFit="1" customWidth="1"/>
    <col min="34" max="38" width="7.85546875" style="183" customWidth="1"/>
    <col min="39" max="16384" width="9.140625" style="183"/>
  </cols>
  <sheetData>
    <row r="1" spans="1:38" s="120" customFormat="1" x14ac:dyDescent="0.2">
      <c r="A1" s="120" t="s">
        <v>196</v>
      </c>
      <c r="K1" s="179"/>
    </row>
    <row r="2" spans="1:38" s="181" customFormat="1" x14ac:dyDescent="0.2">
      <c r="A2" s="180"/>
      <c r="B2" s="180"/>
      <c r="C2" s="180">
        <v>2005</v>
      </c>
      <c r="D2" s="180">
        <v>2006</v>
      </c>
      <c r="E2" s="180">
        <v>2007</v>
      </c>
      <c r="F2" s="180">
        <v>2008</v>
      </c>
      <c r="G2" s="180">
        <v>2009</v>
      </c>
      <c r="H2" s="180">
        <v>2010</v>
      </c>
      <c r="I2" s="180">
        <v>2011</v>
      </c>
      <c r="J2" s="180">
        <v>2012</v>
      </c>
      <c r="K2" s="127">
        <v>2013</v>
      </c>
      <c r="L2" s="180">
        <v>2014</v>
      </c>
      <c r="M2" s="180">
        <v>2015</v>
      </c>
      <c r="N2" s="180">
        <v>2016</v>
      </c>
      <c r="O2" s="180">
        <v>2017</v>
      </c>
      <c r="P2" s="180">
        <v>2018</v>
      </c>
      <c r="Q2" s="180">
        <v>2019</v>
      </c>
      <c r="R2" s="180">
        <v>2020</v>
      </c>
      <c r="S2" s="180">
        <v>2021</v>
      </c>
      <c r="T2" s="180">
        <v>2022</v>
      </c>
      <c r="U2" s="180">
        <v>2023</v>
      </c>
      <c r="V2" s="180">
        <v>2024</v>
      </c>
      <c r="W2" s="180">
        <v>2025</v>
      </c>
      <c r="X2" s="180">
        <v>2026</v>
      </c>
      <c r="Y2" s="180">
        <v>2027</v>
      </c>
      <c r="Z2" s="180">
        <v>2028</v>
      </c>
      <c r="AA2" s="180">
        <v>2029</v>
      </c>
      <c r="AB2" s="180">
        <v>2030</v>
      </c>
      <c r="AC2" s="180">
        <v>2031</v>
      </c>
      <c r="AD2" s="180">
        <v>2032</v>
      </c>
      <c r="AE2" s="180">
        <v>2033</v>
      </c>
      <c r="AF2" s="180">
        <v>2034</v>
      </c>
      <c r="AG2" s="180">
        <v>2035</v>
      </c>
      <c r="AH2" s="180">
        <v>2036</v>
      </c>
      <c r="AI2" s="180">
        <v>2037</v>
      </c>
      <c r="AJ2" s="180">
        <v>2038</v>
      </c>
      <c r="AK2" s="180">
        <v>2039</v>
      </c>
      <c r="AL2" s="180">
        <v>2040</v>
      </c>
    </row>
    <row r="3" spans="1:38" s="120" customFormat="1" x14ac:dyDescent="0.2">
      <c r="A3" s="177" t="s">
        <v>1</v>
      </c>
      <c r="B3" s="92" t="s">
        <v>2</v>
      </c>
      <c r="C3" s="93">
        <v>45.632752260227825</v>
      </c>
      <c r="D3" s="93">
        <v>43.002234278122138</v>
      </c>
      <c r="E3" s="93">
        <v>35.528724446052088</v>
      </c>
      <c r="F3" s="93">
        <v>37.299603897617303</v>
      </c>
      <c r="G3" s="93">
        <v>32.358209318166274</v>
      </c>
      <c r="H3" s="93">
        <v>41.072978361924832</v>
      </c>
      <c r="I3" s="93">
        <v>34.572939271868663</v>
      </c>
      <c r="J3" s="93">
        <v>25.020270246383056</v>
      </c>
      <c r="K3" s="93">
        <v>20.81959769674307</v>
      </c>
      <c r="L3" s="93">
        <v>14.426410475423189</v>
      </c>
      <c r="M3" s="93">
        <v>12.64389398932464</v>
      </c>
      <c r="N3" s="93">
        <v>15.293388952365103</v>
      </c>
      <c r="O3" s="93">
        <v>16.648025876871554</v>
      </c>
      <c r="P3" s="93">
        <v>18.13214610368518</v>
      </c>
      <c r="Q3" s="93">
        <v>17.844311581460801</v>
      </c>
      <c r="R3" s="93">
        <v>18.0990847955003</v>
      </c>
      <c r="S3" s="93">
        <v>18.5435966443215</v>
      </c>
      <c r="T3" s="93">
        <v>17.778825605859158</v>
      </c>
      <c r="U3" s="93">
        <v>17.663673490497018</v>
      </c>
      <c r="V3" s="93">
        <v>17.172538255062452</v>
      </c>
      <c r="W3" s="93">
        <v>16.887149842412494</v>
      </c>
      <c r="X3" s="93">
        <v>16.549131672150494</v>
      </c>
      <c r="Y3" s="93">
        <v>16.133279461185971</v>
      </c>
      <c r="Z3" s="93">
        <v>15.844222752453582</v>
      </c>
      <c r="AA3" s="93">
        <v>15.773511863166894</v>
      </c>
      <c r="AB3" s="93">
        <v>15.473816639852643</v>
      </c>
      <c r="AC3" s="93">
        <v>15.316208180535712</v>
      </c>
      <c r="AD3" s="93">
        <v>14.249749965562271</v>
      </c>
      <c r="AE3" s="93">
        <v>11.792648704962973</v>
      </c>
      <c r="AF3" s="93">
        <v>11.726848453621951</v>
      </c>
      <c r="AG3" s="93">
        <v>11.704610243816232</v>
      </c>
      <c r="AH3" s="93">
        <v>11.77443691741686</v>
      </c>
      <c r="AI3" s="93">
        <v>11.840953661590655</v>
      </c>
      <c r="AJ3" s="93">
        <v>11.857269469483262</v>
      </c>
      <c r="AK3" s="93">
        <v>11.899995803774356</v>
      </c>
      <c r="AL3" s="93">
        <v>11.956648267324388</v>
      </c>
    </row>
    <row r="4" spans="1:38" s="120" customFormat="1" x14ac:dyDescent="0.2">
      <c r="A4" s="177" t="s">
        <v>3</v>
      </c>
      <c r="B4" s="92" t="s">
        <v>4</v>
      </c>
      <c r="C4" s="93">
        <v>0.40091708684613148</v>
      </c>
      <c r="D4" s="93">
        <v>0.41913216886306848</v>
      </c>
      <c r="E4" s="93">
        <v>0.4188625090235143</v>
      </c>
      <c r="F4" s="93">
        <v>0.37342809799434856</v>
      </c>
      <c r="G4" s="93">
        <v>0.39244942983054282</v>
      </c>
      <c r="H4" s="93">
        <v>0.36804269958949432</v>
      </c>
      <c r="I4" s="93">
        <v>0.35509125453552137</v>
      </c>
      <c r="J4" s="93">
        <v>0.3905492828862428</v>
      </c>
      <c r="K4" s="93">
        <v>0.3849365148184285</v>
      </c>
      <c r="L4" s="93">
        <v>0.39968412132505082</v>
      </c>
      <c r="M4" s="93">
        <v>0.41995415368802569</v>
      </c>
      <c r="N4" s="93">
        <v>0.37398225408805202</v>
      </c>
      <c r="O4" s="93">
        <v>0.40106229838238044</v>
      </c>
      <c r="P4" s="93">
        <v>0.41092562661837101</v>
      </c>
      <c r="Q4" s="93">
        <v>0.42558469838084195</v>
      </c>
      <c r="R4" s="93">
        <v>0.41729079367056676</v>
      </c>
      <c r="S4" s="93">
        <v>0.41729079367056676</v>
      </c>
      <c r="T4" s="93">
        <v>0.41729079367056676</v>
      </c>
      <c r="U4" s="93">
        <v>0.41729079367056676</v>
      </c>
      <c r="V4" s="93">
        <v>0.41729079367056676</v>
      </c>
      <c r="W4" s="93">
        <v>0.41729079367056676</v>
      </c>
      <c r="X4" s="93">
        <v>0.41729079367056676</v>
      </c>
      <c r="Y4" s="93">
        <v>0.41729079367056676</v>
      </c>
      <c r="Z4" s="93">
        <v>0.41729079367056676</v>
      </c>
      <c r="AA4" s="93">
        <v>0.41729079367056676</v>
      </c>
      <c r="AB4" s="93">
        <v>0.41729079367056676</v>
      </c>
      <c r="AC4" s="93">
        <v>0.41729079367056676</v>
      </c>
      <c r="AD4" s="93">
        <v>0.41729079367056676</v>
      </c>
      <c r="AE4" s="93">
        <v>0.41729079367056676</v>
      </c>
      <c r="AF4" s="93">
        <v>0.41729079367056676</v>
      </c>
      <c r="AG4" s="93">
        <v>0.41729079367056676</v>
      </c>
      <c r="AH4" s="93">
        <v>0.41729079367056676</v>
      </c>
      <c r="AI4" s="93">
        <v>0.41729079367056676</v>
      </c>
      <c r="AJ4" s="93">
        <v>0.41729079367056676</v>
      </c>
      <c r="AK4" s="93">
        <v>0.41729079367056676</v>
      </c>
      <c r="AL4" s="93">
        <v>0.41729079367056676</v>
      </c>
    </row>
    <row r="5" spans="1:38" s="120" customFormat="1" x14ac:dyDescent="0.2">
      <c r="A5" s="177" t="s">
        <v>5</v>
      </c>
      <c r="B5" s="92" t="s">
        <v>6</v>
      </c>
      <c r="C5" s="93">
        <v>0.50427054848444219</v>
      </c>
      <c r="D5" s="93">
        <v>0.48457250837032523</v>
      </c>
      <c r="E5" s="93">
        <v>0.44942870326764833</v>
      </c>
      <c r="F5" s="93">
        <v>0.46064199908264469</v>
      </c>
      <c r="G5" s="93">
        <v>0.43270813640569949</v>
      </c>
      <c r="H5" s="93">
        <v>0.42614912890742745</v>
      </c>
      <c r="I5" s="93">
        <v>0.41021668886900109</v>
      </c>
      <c r="J5" s="93">
        <v>0.40852799362310488</v>
      </c>
      <c r="K5" s="93">
        <v>0.39286745850877819</v>
      </c>
      <c r="L5" s="93">
        <v>0.37424883742970777</v>
      </c>
      <c r="M5" s="93">
        <v>0.39198839812503777</v>
      </c>
      <c r="N5" s="93">
        <v>0.36218465564493318</v>
      </c>
      <c r="O5" s="93">
        <v>0.37222292203604079</v>
      </c>
      <c r="P5" s="93">
        <v>0.34376655829798719</v>
      </c>
      <c r="Q5" s="93">
        <v>0.33089457328499716</v>
      </c>
      <c r="R5" s="93">
        <v>0.27674839324628742</v>
      </c>
      <c r="S5" s="93">
        <v>0.26533574344480426</v>
      </c>
      <c r="T5" s="93">
        <v>0.34507362832244709</v>
      </c>
      <c r="U5" s="93">
        <v>0.29422272264817628</v>
      </c>
      <c r="V5" s="93">
        <v>0.29950547429837532</v>
      </c>
      <c r="W5" s="93">
        <v>0.28116072538798509</v>
      </c>
      <c r="X5" s="93">
        <v>0.27785073955206407</v>
      </c>
      <c r="Y5" s="93">
        <v>0.28475398149183756</v>
      </c>
      <c r="Z5" s="93">
        <v>0.29314695590906792</v>
      </c>
      <c r="AA5" s="93">
        <v>0.29654081044139924</v>
      </c>
      <c r="AB5" s="93">
        <v>0.29547988483156701</v>
      </c>
      <c r="AC5" s="93">
        <v>0.29725062345236081</v>
      </c>
      <c r="AD5" s="93">
        <v>0.30178833388492965</v>
      </c>
      <c r="AE5" s="93">
        <v>0.30495160636686919</v>
      </c>
      <c r="AF5" s="93">
        <v>0.31686505012028771</v>
      </c>
      <c r="AG5" s="93">
        <v>0.31905698004858618</v>
      </c>
      <c r="AH5" s="93">
        <v>0.31000086297685098</v>
      </c>
      <c r="AI5" s="93">
        <v>0.29344395451361693</v>
      </c>
      <c r="AJ5" s="93">
        <v>0.28424340619996602</v>
      </c>
      <c r="AK5" s="93">
        <v>0.27711839021615436</v>
      </c>
      <c r="AL5" s="93">
        <v>0.27154144983476292</v>
      </c>
    </row>
    <row r="6" spans="1:38" x14ac:dyDescent="0.2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</row>
    <row r="7" spans="1:38" s="120" customFormat="1" x14ac:dyDescent="0.2">
      <c r="A7" s="177" t="s">
        <v>7</v>
      </c>
      <c r="B7" s="96" t="s">
        <v>8</v>
      </c>
      <c r="C7" s="93">
        <v>7.7584512477348015</v>
      </c>
      <c r="D7" s="93">
        <v>7.4201590355320759</v>
      </c>
      <c r="E7" s="93">
        <v>6.7503822620409819</v>
      </c>
      <c r="F7" s="93">
        <v>6.7265867533822199</v>
      </c>
      <c r="G7" s="93">
        <v>5.5336640798786965</v>
      </c>
      <c r="H7" s="93">
        <v>5.6034578592144282</v>
      </c>
      <c r="I7" s="93">
        <v>5.4006069057054873</v>
      </c>
      <c r="J7" s="93">
        <v>5.2206248876831456</v>
      </c>
      <c r="K7" s="93">
        <v>5.6280983170303136</v>
      </c>
      <c r="L7" s="93">
        <v>5.7176405997584379</v>
      </c>
      <c r="M7" s="93">
        <v>6.0977850096723412</v>
      </c>
      <c r="N7" s="93">
        <v>6.8894311252837426</v>
      </c>
      <c r="O7" s="93">
        <v>8.8035125977852839</v>
      </c>
      <c r="P7" s="93">
        <v>9.458776849272553</v>
      </c>
      <c r="Q7" s="93">
        <v>12.001018077824906</v>
      </c>
      <c r="R7" s="93">
        <v>10.459306101662898</v>
      </c>
      <c r="S7" s="93">
        <v>10.28491615729806</v>
      </c>
      <c r="T7" s="93">
        <v>10.115896572616112</v>
      </c>
      <c r="U7" s="93">
        <v>9.9497742406977512</v>
      </c>
      <c r="V7" s="93">
        <v>9.783566374598367</v>
      </c>
      <c r="W7" s="93">
        <v>9.6172980296814607</v>
      </c>
      <c r="X7" s="93">
        <v>9.5771873179084448</v>
      </c>
      <c r="Y7" s="93">
        <v>9.5372020436223597</v>
      </c>
      <c r="Z7" s="93">
        <v>9.4972748750335789</v>
      </c>
      <c r="AA7" s="93">
        <v>9.4572424519294049</v>
      </c>
      <c r="AB7" s="93">
        <v>9.4169984293802695</v>
      </c>
      <c r="AC7" s="93">
        <v>9.3660406930489195</v>
      </c>
      <c r="AD7" s="93">
        <v>9.3152122338983272</v>
      </c>
      <c r="AE7" s="93">
        <v>9.2644299466921343</v>
      </c>
      <c r="AF7" s="93">
        <v>9.2129610214223394</v>
      </c>
      <c r="AG7" s="93">
        <v>9.1621264999842715</v>
      </c>
      <c r="AH7" s="93">
        <v>9.1611982444710378</v>
      </c>
      <c r="AI7" s="93">
        <v>9.1602693516863472</v>
      </c>
      <c r="AJ7" s="93">
        <v>9.1593393833635162</v>
      </c>
      <c r="AK7" s="93">
        <v>9.1584083618173668</v>
      </c>
      <c r="AL7" s="93">
        <v>9.1574762593183276</v>
      </c>
    </row>
    <row r="8" spans="1:38" s="120" customFormat="1" x14ac:dyDescent="0.2">
      <c r="A8" s="156" t="s">
        <v>178</v>
      </c>
      <c r="B8" s="156" t="s">
        <v>9</v>
      </c>
      <c r="C8" s="93">
        <v>12.033035072511385</v>
      </c>
      <c r="D8" s="93">
        <v>12.044771840409801</v>
      </c>
      <c r="E8" s="93">
        <v>12.144365871085736</v>
      </c>
      <c r="F8" s="93">
        <v>12.071390373777332</v>
      </c>
      <c r="G8" s="93">
        <v>8.8492642461130693</v>
      </c>
      <c r="H8" s="93">
        <v>11.074693417608666</v>
      </c>
      <c r="I8" s="93">
        <v>10.498322858651534</v>
      </c>
      <c r="J8" s="93">
        <v>10.031019793840589</v>
      </c>
      <c r="K8" s="93">
        <v>9.6029246842312226</v>
      </c>
      <c r="L8" s="93">
        <v>9.0572365869588953</v>
      </c>
      <c r="M8" s="93">
        <v>8.8140419097916229</v>
      </c>
      <c r="N8" s="93">
        <v>8.4372259681220072</v>
      </c>
      <c r="O8" s="93">
        <v>7.9451811002859074</v>
      </c>
      <c r="P8" s="93">
        <v>7.8160621419911118</v>
      </c>
      <c r="Q8" s="93">
        <v>7.503521230704167</v>
      </c>
      <c r="R8" s="93">
        <v>7.1970491426601804</v>
      </c>
      <c r="S8" s="93">
        <v>7.0873165143166883</v>
      </c>
      <c r="T8" s="93">
        <v>7.0044078527587388</v>
      </c>
      <c r="U8" s="93">
        <v>6.90929750671169</v>
      </c>
      <c r="V8" s="93">
        <v>6.8222950476382636</v>
      </c>
      <c r="W8" s="93">
        <v>6.7649576623487251</v>
      </c>
      <c r="X8" s="93">
        <v>6.6789130978615612</v>
      </c>
      <c r="Y8" s="93">
        <v>6.5929206576578538</v>
      </c>
      <c r="Z8" s="93">
        <v>6.5001517840198018</v>
      </c>
      <c r="AA8" s="93">
        <v>6.4230068220772001</v>
      </c>
      <c r="AB8" s="93">
        <v>6.3559217619397597</v>
      </c>
      <c r="AC8" s="93">
        <v>6.3145972716588261</v>
      </c>
      <c r="AD8" s="93">
        <v>6.2747395705009632</v>
      </c>
      <c r="AE8" s="93">
        <v>6.2346058068300492</v>
      </c>
      <c r="AF8" s="93">
        <v>6.1437884098398436</v>
      </c>
      <c r="AG8" s="93">
        <v>6.0549646635728598</v>
      </c>
      <c r="AH8" s="93">
        <v>6.0275631053740577</v>
      </c>
      <c r="AI8" s="93">
        <v>6.0018342085605889</v>
      </c>
      <c r="AJ8" s="93">
        <v>5.9744789141763563</v>
      </c>
      <c r="AK8" s="93">
        <v>5.9384516230545401</v>
      </c>
      <c r="AL8" s="93">
        <v>5.9009162125248071</v>
      </c>
    </row>
    <row r="9" spans="1:38" s="120" customFormat="1" x14ac:dyDescent="0.2">
      <c r="A9" s="184"/>
      <c r="B9" s="184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</row>
    <row r="10" spans="1:38" x14ac:dyDescent="0.2">
      <c r="A10" s="156" t="s">
        <v>10</v>
      </c>
      <c r="B10" s="156" t="s">
        <v>191</v>
      </c>
      <c r="C10" s="93">
        <v>3.1986808640452122</v>
      </c>
      <c r="D10" s="93">
        <v>3.115146496981855</v>
      </c>
      <c r="E10" s="93">
        <v>3.3593869064214399</v>
      </c>
      <c r="F10" s="93">
        <v>3.0705194533651543</v>
      </c>
      <c r="G10" s="93">
        <v>2.6391819447347218</v>
      </c>
      <c r="H10" s="93">
        <v>2.5134079351723679</v>
      </c>
      <c r="I10" s="93">
        <v>2.1239248995968403</v>
      </c>
      <c r="J10" s="93">
        <v>2.2364719715693284</v>
      </c>
      <c r="K10" s="93">
        <v>2.2990171913131658</v>
      </c>
      <c r="L10" s="93">
        <v>1.5054913825591412</v>
      </c>
      <c r="M10" s="93">
        <v>1.5836218768857493</v>
      </c>
      <c r="N10" s="93">
        <v>1.7335426807031775</v>
      </c>
      <c r="O10" s="93">
        <v>1.2539785185738728</v>
      </c>
      <c r="P10" s="93">
        <v>1.7924763405656277</v>
      </c>
      <c r="Q10" s="93">
        <v>1.5381099453499976</v>
      </c>
      <c r="R10" s="93">
        <v>0.78048993437311454</v>
      </c>
      <c r="S10" s="93">
        <v>0.78908981185994864</v>
      </c>
      <c r="T10" s="93">
        <v>0.79771088108633581</v>
      </c>
      <c r="U10" s="93">
        <v>0.80638654799667031</v>
      </c>
      <c r="V10" s="93">
        <v>0.81520029426521956</v>
      </c>
      <c r="W10" s="93">
        <v>0.82410739691439661</v>
      </c>
      <c r="X10" s="93">
        <v>0.834735378384863</v>
      </c>
      <c r="Y10" s="93">
        <v>0.8455208110094059</v>
      </c>
      <c r="Z10" s="93">
        <v>0.8564169070676233</v>
      </c>
      <c r="AA10" s="93">
        <v>0.86738993043342383</v>
      </c>
      <c r="AB10" s="93">
        <v>0.87858400195835595</v>
      </c>
      <c r="AC10" s="93">
        <v>0.88213971012021319</v>
      </c>
      <c r="AD10" s="93">
        <v>0.88565838128732532</v>
      </c>
      <c r="AE10" s="93">
        <v>0.88912767173636131</v>
      </c>
      <c r="AF10" s="93">
        <v>0.89256080026651052</v>
      </c>
      <c r="AG10" s="93">
        <v>0.89611973089868557</v>
      </c>
      <c r="AH10" s="93">
        <v>0.89953873648144622</v>
      </c>
      <c r="AI10" s="93">
        <v>0.90294871844691638</v>
      </c>
      <c r="AJ10" s="93">
        <v>0.90631855610344247</v>
      </c>
      <c r="AK10" s="93">
        <v>0.90966393813941981</v>
      </c>
      <c r="AL10" s="93">
        <v>0.91311106685048649</v>
      </c>
    </row>
    <row r="11" spans="1:38" x14ac:dyDescent="0.2">
      <c r="A11" s="156" t="s">
        <v>136</v>
      </c>
      <c r="B11" s="156" t="s">
        <v>141</v>
      </c>
      <c r="C11" s="93">
        <v>314.11100395165886</v>
      </c>
      <c r="D11" s="93">
        <v>277.75028898797575</v>
      </c>
      <c r="E11" s="93">
        <v>249.78567148103369</v>
      </c>
      <c r="F11" s="93">
        <v>228.42081488635563</v>
      </c>
      <c r="G11" s="93">
        <v>204.36460890260918</v>
      </c>
      <c r="H11" s="93">
        <v>194.33390355636195</v>
      </c>
      <c r="I11" s="93">
        <v>154.45309194195747</v>
      </c>
      <c r="J11" s="93">
        <v>139.98666459811679</v>
      </c>
      <c r="K11" s="93">
        <v>126.85287651523838</v>
      </c>
      <c r="L11" s="93">
        <v>110.96995867342049</v>
      </c>
      <c r="M11" s="93">
        <v>106.22799978253934</v>
      </c>
      <c r="N11" s="93">
        <v>96.948728186969717</v>
      </c>
      <c r="O11" s="93">
        <v>93.697959618227415</v>
      </c>
      <c r="P11" s="93">
        <v>86.596250831146179</v>
      </c>
      <c r="Q11" s="93">
        <v>81.783020378238405</v>
      </c>
      <c r="R11" s="93">
        <v>78.033452919845558</v>
      </c>
      <c r="S11" s="93">
        <v>75.252215100521767</v>
      </c>
      <c r="T11" s="93">
        <v>73.415054657252568</v>
      </c>
      <c r="U11" s="93">
        <v>72.209576513748289</v>
      </c>
      <c r="V11" s="93">
        <v>71.598079385126653</v>
      </c>
      <c r="W11" s="93">
        <v>71.334793510313887</v>
      </c>
      <c r="X11" s="93">
        <v>71.354426701003433</v>
      </c>
      <c r="Y11" s="93">
        <v>71.440240575665172</v>
      </c>
      <c r="Z11" s="93">
        <v>71.475319006165449</v>
      </c>
      <c r="AA11" s="93">
        <v>71.291190781836136</v>
      </c>
      <c r="AB11" s="93">
        <v>70.82327133308037</v>
      </c>
      <c r="AC11" s="93">
        <v>69.959372126034495</v>
      </c>
      <c r="AD11" s="93">
        <v>68.718654528166354</v>
      </c>
      <c r="AE11" s="93">
        <v>67.121354066773534</v>
      </c>
      <c r="AF11" s="93">
        <v>65.195432881144114</v>
      </c>
      <c r="AG11" s="93">
        <v>62.946419580448435</v>
      </c>
      <c r="AH11" s="93">
        <v>60.546388405925676</v>
      </c>
      <c r="AI11" s="93">
        <v>58.135677790565452</v>
      </c>
      <c r="AJ11" s="93">
        <v>55.813611953207065</v>
      </c>
      <c r="AK11" s="93">
        <v>53.591048911931729</v>
      </c>
      <c r="AL11" s="93">
        <v>51.480221163040376</v>
      </c>
    </row>
    <row r="12" spans="1:38" x14ac:dyDescent="0.2">
      <c r="A12" s="156" t="s">
        <v>137</v>
      </c>
      <c r="B12" s="156" t="s">
        <v>142</v>
      </c>
      <c r="C12" s="93">
        <v>33.93014063799383</v>
      </c>
      <c r="D12" s="93">
        <v>31.32039661357075</v>
      </c>
      <c r="E12" s="93">
        <v>27.719882747157378</v>
      </c>
      <c r="F12" s="93">
        <v>25.140648269272578</v>
      </c>
      <c r="G12" s="93">
        <v>21.031194518307327</v>
      </c>
      <c r="H12" s="93">
        <v>19.344495766743805</v>
      </c>
      <c r="I12" s="93">
        <v>14.63303432363888</v>
      </c>
      <c r="J12" s="93">
        <v>12.31119791147316</v>
      </c>
      <c r="K12" s="93">
        <v>10.321774354866202</v>
      </c>
      <c r="L12" s="93">
        <v>8.4458604071298424</v>
      </c>
      <c r="M12" s="93">
        <v>7.4952475484924053</v>
      </c>
      <c r="N12" s="93">
        <v>6.3921789229880241</v>
      </c>
      <c r="O12" s="93">
        <v>5.5755962093847362</v>
      </c>
      <c r="P12" s="93">
        <v>4.5861503271252158</v>
      </c>
      <c r="Q12" s="93">
        <v>3.7319776466157144</v>
      </c>
      <c r="R12" s="93">
        <v>3.1481220130387393</v>
      </c>
      <c r="S12" s="93">
        <v>2.6677909627224579</v>
      </c>
      <c r="T12" s="93">
        <v>2.2807913189494866</v>
      </c>
      <c r="U12" s="93">
        <v>1.972036926145883</v>
      </c>
      <c r="V12" s="93">
        <v>1.7306563997661595</v>
      </c>
      <c r="W12" s="93">
        <v>1.5424014217608597</v>
      </c>
      <c r="X12" s="93">
        <v>1.3976393089366064</v>
      </c>
      <c r="Y12" s="93">
        <v>1.2860621730919741</v>
      </c>
      <c r="Z12" s="93">
        <v>1.2000865260333529</v>
      </c>
      <c r="AA12" s="93">
        <v>1.1326456216837568</v>
      </c>
      <c r="AB12" s="93">
        <v>1.077720629068148</v>
      </c>
      <c r="AC12" s="93">
        <v>1.0313031639900523</v>
      </c>
      <c r="AD12" s="93">
        <v>0.98976947050083297</v>
      </c>
      <c r="AE12" s="93">
        <v>0.95116787762978106</v>
      </c>
      <c r="AF12" s="93">
        <v>0.91341650179518497</v>
      </c>
      <c r="AG12" s="93">
        <v>0.87603984311795124</v>
      </c>
      <c r="AH12" s="93">
        <v>0.83977060604102527</v>
      </c>
      <c r="AI12" s="93">
        <v>0.80532166778722558</v>
      </c>
      <c r="AJ12" s="93">
        <v>0.77248476345315908</v>
      </c>
      <c r="AK12" s="93">
        <v>0.74161929570892204</v>
      </c>
      <c r="AL12" s="93">
        <v>0.7126276194264709</v>
      </c>
    </row>
    <row r="13" spans="1:38" x14ac:dyDescent="0.2">
      <c r="A13" s="156" t="s">
        <v>138</v>
      </c>
      <c r="B13" s="156" t="s">
        <v>143</v>
      </c>
      <c r="C13" s="93">
        <v>17.003726603848875</v>
      </c>
      <c r="D13" s="93">
        <v>17.26451693195003</v>
      </c>
      <c r="E13" s="93">
        <v>16.720533934247758</v>
      </c>
      <c r="F13" s="93">
        <v>14.296513132613416</v>
      </c>
      <c r="G13" s="93">
        <v>11.948179054583582</v>
      </c>
      <c r="H13" s="93">
        <v>12.082408760559336</v>
      </c>
      <c r="I13" s="93">
        <v>11.835979324132285</v>
      </c>
      <c r="J13" s="93">
        <v>10.641804716872761</v>
      </c>
      <c r="K13" s="93">
        <v>10.250666864736099</v>
      </c>
      <c r="L13" s="93">
        <v>10.195013026341906</v>
      </c>
      <c r="M13" s="93">
        <v>8.7789899930608364</v>
      </c>
      <c r="N13" s="93">
        <v>7.5378100410674662</v>
      </c>
      <c r="O13" s="93">
        <v>6.3035264006719824</v>
      </c>
      <c r="P13" s="93">
        <v>5.2931061289182368</v>
      </c>
      <c r="Q13" s="93">
        <v>4.3213900605727087</v>
      </c>
      <c r="R13" s="93">
        <v>3.6616977712562409</v>
      </c>
      <c r="S13" s="93">
        <v>3.1701324850411767</v>
      </c>
      <c r="T13" s="93">
        <v>2.7995921533091965</v>
      </c>
      <c r="U13" s="93">
        <v>2.5238987027279411</v>
      </c>
      <c r="V13" s="93">
        <v>2.3186757671867158</v>
      </c>
      <c r="W13" s="93">
        <v>2.1703831406563943</v>
      </c>
      <c r="X13" s="93">
        <v>2.0695924285044724</v>
      </c>
      <c r="Y13" s="93">
        <v>2.0038230435011029</v>
      </c>
      <c r="Z13" s="93">
        <v>1.9628537974399092</v>
      </c>
      <c r="AA13" s="93">
        <v>1.9410362031306558</v>
      </c>
      <c r="AB13" s="93">
        <v>1.9291899647449307</v>
      </c>
      <c r="AC13" s="93">
        <v>1.9225121436895387</v>
      </c>
      <c r="AD13" s="93">
        <v>1.920541996912853</v>
      </c>
      <c r="AE13" s="93">
        <v>1.9193787429207265</v>
      </c>
      <c r="AF13" s="93">
        <v>1.9184286775391206</v>
      </c>
      <c r="AG13" s="93">
        <v>1.9163883993625936</v>
      </c>
      <c r="AH13" s="93">
        <v>1.9152567102179805</v>
      </c>
      <c r="AI13" s="93">
        <v>1.9141921116062635</v>
      </c>
      <c r="AJ13" s="93">
        <v>1.9137943578706824</v>
      </c>
      <c r="AK13" s="93">
        <v>1.9135574414680161</v>
      </c>
      <c r="AL13" s="93">
        <v>1.913655687425118</v>
      </c>
    </row>
    <row r="14" spans="1:38" x14ac:dyDescent="0.2">
      <c r="A14" s="156" t="s">
        <v>139</v>
      </c>
      <c r="B14" s="156" t="s">
        <v>140</v>
      </c>
      <c r="C14" s="93">
        <v>21.854670732750435</v>
      </c>
      <c r="D14" s="93">
        <v>21.380679893072706</v>
      </c>
      <c r="E14" s="93">
        <v>20.873329337990484</v>
      </c>
      <c r="F14" s="93">
        <v>19.487853489688714</v>
      </c>
      <c r="G14" s="93">
        <v>17.924599143600791</v>
      </c>
      <c r="H14" s="93">
        <v>16.673772970357689</v>
      </c>
      <c r="I14" s="93">
        <v>15.727264940839301</v>
      </c>
      <c r="J14" s="93">
        <v>15.230925376855247</v>
      </c>
      <c r="K14" s="93">
        <v>14.977884017209997</v>
      </c>
      <c r="L14" s="93">
        <v>14.796270452346718</v>
      </c>
      <c r="M14" s="93">
        <v>14.426503403281155</v>
      </c>
      <c r="N14" s="93">
        <v>13.848463882542177</v>
      </c>
      <c r="O14" s="93">
        <v>13.439524220288551</v>
      </c>
      <c r="P14" s="93">
        <v>12.987468517856303</v>
      </c>
      <c r="Q14" s="93">
        <v>12.376996015415667</v>
      </c>
      <c r="R14" s="93">
        <v>11.886276958116213</v>
      </c>
      <c r="S14" s="93">
        <v>11.503039412026041</v>
      </c>
      <c r="T14" s="93">
        <v>11.149301989366505</v>
      </c>
      <c r="U14" s="93">
        <v>10.820048992303629</v>
      </c>
      <c r="V14" s="93">
        <v>10.533479662796372</v>
      </c>
      <c r="W14" s="93">
        <v>10.265627011672732</v>
      </c>
      <c r="X14" s="93">
        <v>10.025648983920119</v>
      </c>
      <c r="Y14" s="93">
        <v>9.8051866007616244</v>
      </c>
      <c r="Z14" s="93">
        <v>9.6042964687023744</v>
      </c>
      <c r="AA14" s="93">
        <v>9.4188521117611117</v>
      </c>
      <c r="AB14" s="93">
        <v>9.246919343441327</v>
      </c>
      <c r="AC14" s="93">
        <v>9.1130584068790874</v>
      </c>
      <c r="AD14" s="93">
        <v>8.9880670510363654</v>
      </c>
      <c r="AE14" s="93">
        <v>8.8707554795532104</v>
      </c>
      <c r="AF14" s="93">
        <v>8.7575529719147323</v>
      </c>
      <c r="AG14" s="93">
        <v>8.6575933536630565</v>
      </c>
      <c r="AH14" s="93">
        <v>8.5653360067986917</v>
      </c>
      <c r="AI14" s="93">
        <v>8.4775374919186639</v>
      </c>
      <c r="AJ14" s="93">
        <v>8.3863031801854699</v>
      </c>
      <c r="AK14" s="93">
        <v>8.295288217277653</v>
      </c>
      <c r="AL14" s="93">
        <v>8.2022766625412373</v>
      </c>
    </row>
    <row r="15" spans="1:38" x14ac:dyDescent="0.2">
      <c r="A15" s="156" t="s">
        <v>11</v>
      </c>
      <c r="B15" s="156" t="s">
        <v>12</v>
      </c>
      <c r="C15" s="93">
        <v>1.5609573939921879</v>
      </c>
      <c r="D15" s="93">
        <v>1.5139972197924176</v>
      </c>
      <c r="E15" s="93">
        <v>1.5195084638417584</v>
      </c>
      <c r="F15" s="93">
        <v>1.2983532595344118</v>
      </c>
      <c r="G15" s="93">
        <v>1.1080359337629169</v>
      </c>
      <c r="H15" s="93">
        <v>1.1920136236608601</v>
      </c>
      <c r="I15" s="93">
        <v>1.0289577946760113</v>
      </c>
      <c r="J15" s="93">
        <v>1.1054310669545155</v>
      </c>
      <c r="K15" s="93">
        <v>0.96325424405991877</v>
      </c>
      <c r="L15" s="93">
        <v>0.89538218003748593</v>
      </c>
      <c r="M15" s="93">
        <v>0.78276565297814438</v>
      </c>
      <c r="N15" s="93">
        <v>0.75101242867712081</v>
      </c>
      <c r="O15" s="93">
        <v>0.63720457811732811</v>
      </c>
      <c r="P15" s="93">
        <v>0.54338937796811337</v>
      </c>
      <c r="Q15" s="93">
        <v>0.5180801425652285</v>
      </c>
      <c r="R15" s="93">
        <v>7.6967324263808007E-2</v>
      </c>
      <c r="S15" s="93">
        <v>7.7115949610667645E-2</v>
      </c>
      <c r="T15" s="93">
        <v>7.7214474225859905E-2</v>
      </c>
      <c r="U15" s="93">
        <v>7.7360863775196284E-2</v>
      </c>
      <c r="V15" s="93">
        <v>6.8669197660766054E-2</v>
      </c>
      <c r="W15" s="93">
        <v>6.8789698420197581E-2</v>
      </c>
      <c r="X15" s="93">
        <v>6.8887105136628241E-2</v>
      </c>
      <c r="Y15" s="93">
        <v>2.710292936075975E-2</v>
      </c>
      <c r="Z15" s="93">
        <v>2.492456307568934E-2</v>
      </c>
      <c r="AA15" s="93">
        <v>2.3126144398480052E-2</v>
      </c>
      <c r="AB15" s="93">
        <v>2.3151474239004117E-2</v>
      </c>
      <c r="AC15" s="93">
        <v>2.3151474239004117E-2</v>
      </c>
      <c r="AD15" s="93">
        <v>2.3151474239004117E-2</v>
      </c>
      <c r="AE15" s="93">
        <v>2.3151474239004117E-2</v>
      </c>
      <c r="AF15" s="93">
        <v>2.3151474239004117E-2</v>
      </c>
      <c r="AG15" s="93">
        <v>2.3151474239004117E-2</v>
      </c>
      <c r="AH15" s="93">
        <v>2.3151474239004117E-2</v>
      </c>
      <c r="AI15" s="93">
        <v>2.3151474239004117E-2</v>
      </c>
      <c r="AJ15" s="93">
        <v>2.3151474239004117E-2</v>
      </c>
      <c r="AK15" s="93">
        <v>2.3151474239004117E-2</v>
      </c>
      <c r="AL15" s="93">
        <v>2.3151474239004117E-2</v>
      </c>
    </row>
    <row r="16" spans="1:38" x14ac:dyDescent="0.2">
      <c r="A16" s="156" t="s">
        <v>13</v>
      </c>
      <c r="B16" s="156" t="s">
        <v>192</v>
      </c>
      <c r="C16" s="93">
        <v>3.2774564366625825</v>
      </c>
      <c r="D16" s="93">
        <v>3.0394021412956072</v>
      </c>
      <c r="E16" s="93">
        <v>2.6739814444852668</v>
      </c>
      <c r="F16" s="93">
        <v>3.4585577710137851</v>
      </c>
      <c r="G16" s="93">
        <v>3.2591103088546265</v>
      </c>
      <c r="H16" s="93">
        <v>2.853067691108766</v>
      </c>
      <c r="I16" s="93">
        <v>2.841737762962758</v>
      </c>
      <c r="J16" s="93">
        <v>3.069573941654864</v>
      </c>
      <c r="K16" s="93">
        <v>3.155023593845665</v>
      </c>
      <c r="L16" s="93">
        <v>2.6142107097594751</v>
      </c>
      <c r="M16" s="93">
        <v>2.9947426201010852</v>
      </c>
      <c r="N16" s="93">
        <v>3.3161941710875511</v>
      </c>
      <c r="O16" s="93">
        <v>3.3907123215104447</v>
      </c>
      <c r="P16" s="93">
        <v>3.2823366969149048</v>
      </c>
      <c r="Q16" s="93">
        <v>2.4790249591961633</v>
      </c>
      <c r="R16" s="93">
        <v>3.3536862898791897</v>
      </c>
      <c r="S16" s="93">
        <v>3.3350999196511699</v>
      </c>
      <c r="T16" s="93">
        <v>3.3154204817139976</v>
      </c>
      <c r="U16" s="93">
        <v>3.2907878171482903</v>
      </c>
      <c r="V16" s="93">
        <v>3.2707015069042349</v>
      </c>
      <c r="W16" s="93">
        <v>3.2479227443743106</v>
      </c>
      <c r="X16" s="93">
        <v>3.1705068769997649</v>
      </c>
      <c r="Y16" s="93">
        <v>3.1945170626962041</v>
      </c>
      <c r="Z16" s="93">
        <v>3.1176509406812154</v>
      </c>
      <c r="AA16" s="93">
        <v>3.0828500575806861</v>
      </c>
      <c r="AB16" s="93">
        <v>3.1043743376424651</v>
      </c>
      <c r="AC16" s="93">
        <v>3.0719184263052433</v>
      </c>
      <c r="AD16" s="93">
        <v>2.9951848374072947</v>
      </c>
      <c r="AE16" s="93">
        <v>2.9271597768061879</v>
      </c>
      <c r="AF16" s="93">
        <v>2.8563275103361279</v>
      </c>
      <c r="AG16" s="93">
        <v>2.8275892135306284</v>
      </c>
      <c r="AH16" s="93">
        <v>2.8350941952705382</v>
      </c>
      <c r="AI16" s="93">
        <v>2.7708474189118828</v>
      </c>
      <c r="AJ16" s="93">
        <v>2.7428456710066675</v>
      </c>
      <c r="AK16" s="93">
        <v>2.7150410644509728</v>
      </c>
      <c r="AL16" s="93">
        <v>2.7172717841300491</v>
      </c>
    </row>
    <row r="17" spans="1:38" s="120" customFormat="1" x14ac:dyDescent="0.2">
      <c r="A17" s="184"/>
      <c r="B17" s="184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</row>
    <row r="18" spans="1:38" s="120" customFormat="1" x14ac:dyDescent="0.2">
      <c r="A18" s="177" t="s">
        <v>179</v>
      </c>
      <c r="B18" s="92" t="s">
        <v>14</v>
      </c>
      <c r="C18" s="93">
        <v>2.8759613287072603</v>
      </c>
      <c r="D18" s="93">
        <v>2.8751820121355034</v>
      </c>
      <c r="E18" s="93">
        <v>2.6107084377361152</v>
      </c>
      <c r="F18" s="93">
        <v>2.6275071007956319</v>
      </c>
      <c r="G18" s="93">
        <v>2.5386235021285546</v>
      </c>
      <c r="H18" s="93">
        <v>2.6026555164164673</v>
      </c>
      <c r="I18" s="93">
        <v>1.9349761537472887</v>
      </c>
      <c r="J18" s="93">
        <v>1.7360362790860415</v>
      </c>
      <c r="K18" s="93">
        <v>1.5989148589563236</v>
      </c>
      <c r="L18" s="93">
        <v>1.3006415117140031</v>
      </c>
      <c r="M18" s="93">
        <v>1.3658604161972043</v>
      </c>
      <c r="N18" s="93">
        <v>1.2413095393422771</v>
      </c>
      <c r="O18" s="93">
        <v>1.2335524066387409</v>
      </c>
      <c r="P18" s="93">
        <v>1.2614161764720653</v>
      </c>
      <c r="Q18" s="93">
        <v>1.1757461025639218</v>
      </c>
      <c r="R18" s="93">
        <v>1.241657079400778</v>
      </c>
      <c r="S18" s="93">
        <v>0.76529689722974348</v>
      </c>
      <c r="T18" s="93">
        <v>0.76686920282075755</v>
      </c>
      <c r="U18" s="93">
        <v>0.76844380500632103</v>
      </c>
      <c r="V18" s="93">
        <v>0.7700188393781332</v>
      </c>
      <c r="W18" s="93">
        <v>0.771550888770688</v>
      </c>
      <c r="X18" s="93">
        <v>0.78258058645500406</v>
      </c>
      <c r="Y18" s="93">
        <v>0.79361336775602187</v>
      </c>
      <c r="Z18" s="93">
        <v>0.80466010345858807</v>
      </c>
      <c r="AA18" s="93">
        <v>0.81572139739468008</v>
      </c>
      <c r="AB18" s="93">
        <v>0.82682240199883239</v>
      </c>
      <c r="AC18" s="93">
        <v>0.84083427190224369</v>
      </c>
      <c r="AD18" s="93">
        <v>0.85484196413719615</v>
      </c>
      <c r="AE18" s="93">
        <v>0.86884305317873689</v>
      </c>
      <c r="AF18" s="93">
        <v>0.88282180260804266</v>
      </c>
      <c r="AG18" s="93">
        <v>0.89676029739213547</v>
      </c>
      <c r="AH18" s="93">
        <v>0.92495030212693563</v>
      </c>
      <c r="AI18" s="93">
        <v>0.95313846906487043</v>
      </c>
      <c r="AJ18" s="93">
        <v>0.98132667376377647</v>
      </c>
      <c r="AK18" s="93">
        <v>1.0095144169323225</v>
      </c>
      <c r="AL18" s="93">
        <v>1.0377026993375422</v>
      </c>
    </row>
    <row r="19" spans="1:38" s="120" customFormat="1" x14ac:dyDescent="0.2">
      <c r="A19" s="177" t="s">
        <v>180</v>
      </c>
      <c r="B19" s="92" t="s">
        <v>15</v>
      </c>
      <c r="C19" s="93">
        <v>43.457105205326002</v>
      </c>
      <c r="D19" s="93">
        <v>52.841001675137264</v>
      </c>
      <c r="E19" s="93">
        <v>60.021145029817148</v>
      </c>
      <c r="F19" s="93">
        <v>64.418881727464409</v>
      </c>
      <c r="G19" s="93">
        <v>62.923132245768713</v>
      </c>
      <c r="H19" s="93">
        <v>56.514448842053056</v>
      </c>
      <c r="I19" s="93">
        <v>52.272728268183585</v>
      </c>
      <c r="J19" s="93">
        <v>49.608561066567802</v>
      </c>
      <c r="K19" s="93">
        <v>49.064524688573243</v>
      </c>
      <c r="L19" s="93">
        <v>49.178428720075786</v>
      </c>
      <c r="M19" s="93">
        <v>48.183758029531361</v>
      </c>
      <c r="N19" s="93">
        <v>47.76895295432702</v>
      </c>
      <c r="O19" s="93">
        <v>47.944314483359555</v>
      </c>
      <c r="P19" s="93">
        <v>47.804863420229069</v>
      </c>
      <c r="Q19" s="93">
        <v>45.686989619720229</v>
      </c>
      <c r="R19" s="93">
        <v>43.997580299738587</v>
      </c>
      <c r="S19" s="93">
        <v>43.758317712431889</v>
      </c>
      <c r="T19" s="93">
        <v>43.700559450973373</v>
      </c>
      <c r="U19" s="93">
        <v>43.748532149330352</v>
      </c>
      <c r="V19" s="93">
        <v>43.751330298056729</v>
      </c>
      <c r="W19" s="93">
        <v>43.75824869309956</v>
      </c>
      <c r="X19" s="93">
        <v>43.758882859991054</v>
      </c>
      <c r="Y19" s="93">
        <v>43.757892963590095</v>
      </c>
      <c r="Z19" s="93">
        <v>43.756695872085864</v>
      </c>
      <c r="AA19" s="93">
        <v>43.75540066220286</v>
      </c>
      <c r="AB19" s="93">
        <v>43.754073644066146</v>
      </c>
      <c r="AC19" s="93">
        <v>43.753205203717172</v>
      </c>
      <c r="AD19" s="93">
        <v>43.752352104425377</v>
      </c>
      <c r="AE19" s="93">
        <v>43.751453736146381</v>
      </c>
      <c r="AF19" s="93">
        <v>43.749142027541033</v>
      </c>
      <c r="AG19" s="93">
        <v>43.746911007091377</v>
      </c>
      <c r="AH19" s="93">
        <v>43.746272498038437</v>
      </c>
      <c r="AI19" s="93">
        <v>43.745674618567023</v>
      </c>
      <c r="AJ19" s="93">
        <v>43.745036022712775</v>
      </c>
      <c r="AK19" s="93">
        <v>43.744155854460871</v>
      </c>
      <c r="AL19" s="93">
        <v>43.743231056128209</v>
      </c>
    </row>
    <row r="20" spans="1:38" s="120" customFormat="1" x14ac:dyDescent="0.2">
      <c r="A20" s="177" t="s">
        <v>181</v>
      </c>
      <c r="B20" s="92" t="s">
        <v>16</v>
      </c>
      <c r="C20" s="93">
        <v>8.2083485674177599</v>
      </c>
      <c r="D20" s="93">
        <v>8.8316706157357689</v>
      </c>
      <c r="E20" s="93">
        <v>8.4577885201147449</v>
      </c>
      <c r="F20" s="93">
        <v>8.2174186396028563</v>
      </c>
      <c r="G20" s="93">
        <v>8.586769126817364</v>
      </c>
      <c r="H20" s="93">
        <v>9.1542512293503737</v>
      </c>
      <c r="I20" s="93">
        <v>7.8913219245219652</v>
      </c>
      <c r="J20" s="93">
        <v>7.308522765910463</v>
      </c>
      <c r="K20" s="93">
        <v>7.3876035657379138</v>
      </c>
      <c r="L20" s="93">
        <v>7.3705609322107382</v>
      </c>
      <c r="M20" s="93">
        <v>8.169829829347762</v>
      </c>
      <c r="N20" s="93">
        <v>8.864234790224149</v>
      </c>
      <c r="O20" s="93">
        <v>8.9880278620489946</v>
      </c>
      <c r="P20" s="93">
        <v>9.5879232840834394</v>
      </c>
      <c r="Q20" s="93">
        <v>9.4840119419371618</v>
      </c>
      <c r="R20" s="93">
        <v>8.984954828142353</v>
      </c>
      <c r="S20" s="93">
        <v>8.8080660301925011</v>
      </c>
      <c r="T20" s="93">
        <v>8.5074074440726193</v>
      </c>
      <c r="U20" s="93">
        <v>8.2288838954800188</v>
      </c>
      <c r="V20" s="93">
        <v>7.9708864216531836</v>
      </c>
      <c r="W20" s="93">
        <v>7.7331856754525097</v>
      </c>
      <c r="X20" s="93">
        <v>7.4774379912756652</v>
      </c>
      <c r="Y20" s="93">
        <v>7.2383400714919723</v>
      </c>
      <c r="Z20" s="93">
        <v>7.0162399256732977</v>
      </c>
      <c r="AA20" s="93">
        <v>6.8103441690352478</v>
      </c>
      <c r="AB20" s="93">
        <v>6.6158606985801454</v>
      </c>
      <c r="AC20" s="93">
        <v>6.4295326332731211</v>
      </c>
      <c r="AD20" s="93">
        <v>6.2512404059887654</v>
      </c>
      <c r="AE20" s="93">
        <v>6.0766564812612049</v>
      </c>
      <c r="AF20" s="93">
        <v>5.9064716602068108</v>
      </c>
      <c r="AG20" s="93">
        <v>5.7392191704018485</v>
      </c>
      <c r="AH20" s="93">
        <v>5.6196335641428687</v>
      </c>
      <c r="AI20" s="93">
        <v>5.5006056398365288</v>
      </c>
      <c r="AJ20" s="93">
        <v>5.3821651592969406</v>
      </c>
      <c r="AK20" s="93">
        <v>5.2641651896883461</v>
      </c>
      <c r="AL20" s="93">
        <v>5.1465879833330339</v>
      </c>
    </row>
    <row r="21" spans="1:38" x14ac:dyDescent="0.2">
      <c r="A21" s="156" t="s">
        <v>182</v>
      </c>
      <c r="B21" s="156" t="s">
        <v>17</v>
      </c>
      <c r="C21" s="93">
        <v>16.344281859526255</v>
      </c>
      <c r="D21" s="93">
        <v>17.285016689916095</v>
      </c>
      <c r="E21" s="93">
        <v>18.453462026789381</v>
      </c>
      <c r="F21" s="93">
        <v>19.486797977478375</v>
      </c>
      <c r="G21" s="93">
        <v>19.414596794174859</v>
      </c>
      <c r="H21" s="93">
        <v>18.509949272460027</v>
      </c>
      <c r="I21" s="93">
        <v>17.847104947788939</v>
      </c>
      <c r="J21" s="93">
        <v>17.532635060572154</v>
      </c>
      <c r="K21" s="93">
        <v>17.215543003858656</v>
      </c>
      <c r="L21" s="93">
        <v>16.819009034343829</v>
      </c>
      <c r="M21" s="93">
        <v>16.596823615797614</v>
      </c>
      <c r="N21" s="93">
        <v>16.574919040999397</v>
      </c>
      <c r="O21" s="93">
        <v>16.478761682562261</v>
      </c>
      <c r="P21" s="93">
        <v>16.082124896631925</v>
      </c>
      <c r="Q21" s="93">
        <v>15.216464077210489</v>
      </c>
      <c r="R21" s="93">
        <v>14.622245541400471</v>
      </c>
      <c r="S21" s="93">
        <v>14.597482934944761</v>
      </c>
      <c r="T21" s="93">
        <v>14.55982574906413</v>
      </c>
      <c r="U21" s="93">
        <v>14.577478646234471</v>
      </c>
      <c r="V21" s="93">
        <v>14.611713290611394</v>
      </c>
      <c r="W21" s="93">
        <v>14.627275861671276</v>
      </c>
      <c r="X21" s="93">
        <v>14.628799756226577</v>
      </c>
      <c r="Y21" s="93">
        <v>14.626411990807421</v>
      </c>
      <c r="Z21" s="93">
        <v>14.620976463485006</v>
      </c>
      <c r="AA21" s="93">
        <v>14.620720145854605</v>
      </c>
      <c r="AB21" s="93">
        <v>14.620384485658404</v>
      </c>
      <c r="AC21" s="93">
        <v>14.619947139752499</v>
      </c>
      <c r="AD21" s="93">
        <v>14.619580441840979</v>
      </c>
      <c r="AE21" s="93">
        <v>14.619285420077272</v>
      </c>
      <c r="AF21" s="93">
        <v>14.619046040143987</v>
      </c>
      <c r="AG21" s="93">
        <v>14.618851369426215</v>
      </c>
      <c r="AH21" s="93">
        <v>14.618680381827069</v>
      </c>
      <c r="AI21" s="93">
        <v>14.618517041338871</v>
      </c>
      <c r="AJ21" s="93">
        <v>14.618357016242557</v>
      </c>
      <c r="AK21" s="93">
        <v>14.618198207918446</v>
      </c>
      <c r="AL21" s="93">
        <v>14.618039664495369</v>
      </c>
    </row>
    <row r="22" spans="1:38" s="120" customFormat="1" x14ac:dyDescent="0.2">
      <c r="A22" s="177" t="s">
        <v>183</v>
      </c>
      <c r="B22" s="92" t="s">
        <v>18</v>
      </c>
      <c r="C22" s="93">
        <v>8.0937015551388622</v>
      </c>
      <c r="D22" s="93">
        <v>6.7206544729915745</v>
      </c>
      <c r="E22" s="93">
        <v>5.9404711950771478</v>
      </c>
      <c r="F22" s="93">
        <v>5.0573601455489356</v>
      </c>
      <c r="G22" s="93">
        <v>2.537845712122027</v>
      </c>
      <c r="H22" s="93">
        <v>4.2457359722649262</v>
      </c>
      <c r="I22" s="93">
        <v>3.573311422712977</v>
      </c>
      <c r="J22" s="93">
        <v>3.0943362710138711</v>
      </c>
      <c r="K22" s="93">
        <v>3.5931921881456139</v>
      </c>
      <c r="L22" s="93">
        <v>2.4757376950805132</v>
      </c>
      <c r="M22" s="93">
        <v>1.7550420238582491</v>
      </c>
      <c r="N22" s="93">
        <v>1.6116276312903606</v>
      </c>
      <c r="O22" s="93">
        <v>1.3414191026282833</v>
      </c>
      <c r="P22" s="93">
        <v>1.2516584551949848</v>
      </c>
      <c r="Q22" s="93">
        <v>0.88679635793792533</v>
      </c>
      <c r="R22" s="93">
        <v>0.71203362853815844</v>
      </c>
      <c r="S22" s="93">
        <v>0.8642173522068427</v>
      </c>
      <c r="T22" s="93">
        <v>0.86888344010040941</v>
      </c>
      <c r="U22" s="93">
        <v>0.87400587328933399</v>
      </c>
      <c r="V22" s="93">
        <v>0.87914146781216918</v>
      </c>
      <c r="W22" s="93">
        <v>0.88426911110644613</v>
      </c>
      <c r="X22" s="93">
        <v>0.88767305686185216</v>
      </c>
      <c r="Y22" s="93">
        <v>0.89108487761627897</v>
      </c>
      <c r="Z22" s="93">
        <v>0.89449787227738986</v>
      </c>
      <c r="AA22" s="93">
        <v>0.89790702216475005</v>
      </c>
      <c r="AB22" s="93">
        <v>0.90130838718357009</v>
      </c>
      <c r="AC22" s="93">
        <v>0.90395371675248504</v>
      </c>
      <c r="AD22" s="93">
        <v>0.90662421228340273</v>
      </c>
      <c r="AE22" s="93">
        <v>0.90935179982365599</v>
      </c>
      <c r="AF22" s="93">
        <v>0.91199979294197042</v>
      </c>
      <c r="AG22" s="93">
        <v>0.89693880499458678</v>
      </c>
      <c r="AH22" s="93">
        <v>0.90028626760083952</v>
      </c>
      <c r="AI22" s="93">
        <v>0.90363381857725844</v>
      </c>
      <c r="AJ22" s="93">
        <v>0.90698158883676283</v>
      </c>
      <c r="AK22" s="93">
        <v>0.91032923185775882</v>
      </c>
      <c r="AL22" s="93">
        <v>0.91367716756102912</v>
      </c>
    </row>
    <row r="23" spans="1:38" x14ac:dyDescent="0.2">
      <c r="A23" s="156" t="s">
        <v>184</v>
      </c>
      <c r="B23" s="156" t="s">
        <v>19</v>
      </c>
      <c r="C23" s="93">
        <v>33.701231519225679</v>
      </c>
      <c r="D23" s="93">
        <v>33.371215308721773</v>
      </c>
      <c r="E23" s="93">
        <v>34.302722487721965</v>
      </c>
      <c r="F23" s="93">
        <v>34.705916020965802</v>
      </c>
      <c r="G23" s="93">
        <v>34.938886088336247</v>
      </c>
      <c r="H23" s="93">
        <v>34.651306118524019</v>
      </c>
      <c r="I23" s="93">
        <v>33.911036039807264</v>
      </c>
      <c r="J23" s="93">
        <v>31.794012465457399</v>
      </c>
      <c r="K23" s="93">
        <v>30.336153792528499</v>
      </c>
      <c r="L23" s="93">
        <v>28.443682012673438</v>
      </c>
      <c r="M23" s="93">
        <v>27.153383941125391</v>
      </c>
      <c r="N23" s="93">
        <v>25.681736475428036</v>
      </c>
      <c r="O23" s="93">
        <v>24.093147378562218</v>
      </c>
      <c r="P23" s="93">
        <v>23.06691192389723</v>
      </c>
      <c r="Q23" s="93">
        <v>21.957344271433488</v>
      </c>
      <c r="R23" s="93">
        <v>20.993075190653965</v>
      </c>
      <c r="S23" s="93">
        <v>20.706011765702691</v>
      </c>
      <c r="T23" s="93">
        <v>20.486126846059086</v>
      </c>
      <c r="U23" s="93">
        <v>20.297066187943514</v>
      </c>
      <c r="V23" s="93">
        <v>20.118382856518256</v>
      </c>
      <c r="W23" s="93">
        <v>19.921873322311782</v>
      </c>
      <c r="X23" s="93">
        <v>19.63932667214856</v>
      </c>
      <c r="Y23" s="93">
        <v>19.368319040219468</v>
      </c>
      <c r="Z23" s="93">
        <v>19.155153242487842</v>
      </c>
      <c r="AA23" s="93">
        <v>18.943573002731721</v>
      </c>
      <c r="AB23" s="93">
        <v>18.727496650819301</v>
      </c>
      <c r="AC23" s="93">
        <v>18.567601541324368</v>
      </c>
      <c r="AD23" s="93">
        <v>18.464869546739006</v>
      </c>
      <c r="AE23" s="93">
        <v>18.369165189652559</v>
      </c>
      <c r="AF23" s="93">
        <v>18.210038523944302</v>
      </c>
      <c r="AG23" s="93">
        <v>18.053786839384237</v>
      </c>
      <c r="AH23" s="93">
        <v>17.97536337200907</v>
      </c>
      <c r="AI23" s="93">
        <v>17.888143387857728</v>
      </c>
      <c r="AJ23" s="93">
        <v>17.805670908807347</v>
      </c>
      <c r="AK23" s="93">
        <v>17.744763751693302</v>
      </c>
      <c r="AL23" s="93">
        <v>17.687910605656768</v>
      </c>
    </row>
    <row r="24" spans="1:38" s="190" customFormat="1" x14ac:dyDescent="0.2">
      <c r="A24" s="188"/>
      <c r="B24" s="188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</row>
    <row r="25" spans="1:38" x14ac:dyDescent="0.2">
      <c r="A25" s="156" t="s">
        <v>185</v>
      </c>
      <c r="B25" s="156" t="s">
        <v>20</v>
      </c>
      <c r="C25" s="93">
        <v>14.872008759641865</v>
      </c>
      <c r="D25" s="93">
        <v>13.084253856258398</v>
      </c>
      <c r="E25" s="93">
        <v>12.47562874753687</v>
      </c>
      <c r="F25" s="93">
        <v>11.094595620615465</v>
      </c>
      <c r="G25" s="93">
        <v>10.454955134244743</v>
      </c>
      <c r="H25" s="93">
        <v>9.3196385318081294</v>
      </c>
      <c r="I25" s="93">
        <v>8.6996079584646075</v>
      </c>
      <c r="J25" s="93">
        <v>7.4765049378776274</v>
      </c>
      <c r="K25" s="93">
        <v>6.8399984287781015</v>
      </c>
      <c r="L25" s="93">
        <v>6.1592515186415646</v>
      </c>
      <c r="M25" s="93">
        <v>5.2423145456054927</v>
      </c>
      <c r="N25" s="93">
        <v>5.1297079294209373</v>
      </c>
      <c r="O25" s="93">
        <v>5.3832388052438667</v>
      </c>
      <c r="P25" s="93">
        <v>4.9927882561951975</v>
      </c>
      <c r="Q25" s="93">
        <v>5.0468560066984534</v>
      </c>
      <c r="R25" s="93">
        <v>4.8663510710039271</v>
      </c>
      <c r="S25" s="93">
        <v>4.8450882787514189</v>
      </c>
      <c r="T25" s="93">
        <v>4.8253684084008297</v>
      </c>
      <c r="U25" s="93">
        <v>4.8068615996126747</v>
      </c>
      <c r="V25" s="93">
        <v>4.7893345202678308</v>
      </c>
      <c r="W25" s="93">
        <v>4.7725966318983417</v>
      </c>
      <c r="X25" s="93">
        <v>4.7565124131182515</v>
      </c>
      <c r="Y25" s="93">
        <v>4.7481268366292504</v>
      </c>
      <c r="Z25" s="93">
        <v>4.7401475168560818</v>
      </c>
      <c r="AA25" s="93">
        <v>4.7324723858005804</v>
      </c>
      <c r="AB25" s="93">
        <v>4.7250173895186309</v>
      </c>
      <c r="AC25" s="93">
        <v>4.7176734531075519</v>
      </c>
      <c r="AD25" s="93">
        <v>4.7177570290823105</v>
      </c>
      <c r="AE25" s="93">
        <v>4.7178486664615589</v>
      </c>
      <c r="AF25" s="93">
        <v>4.7179308748224829</v>
      </c>
      <c r="AG25" s="93">
        <v>4.7180024842090731</v>
      </c>
      <c r="AH25" s="93">
        <v>4.7180832221723454</v>
      </c>
      <c r="AI25" s="93">
        <v>4.7181562041368954</v>
      </c>
      <c r="AJ25" s="93">
        <v>4.7182133914244018</v>
      </c>
      <c r="AK25" s="93">
        <v>4.7182453469915435</v>
      </c>
      <c r="AL25" s="93">
        <v>4.7182580589196146</v>
      </c>
    </row>
    <row r="26" spans="1:38" x14ac:dyDescent="0.2">
      <c r="A26" s="156" t="s">
        <v>186</v>
      </c>
      <c r="B26" s="156" t="s">
        <v>110</v>
      </c>
      <c r="C26" s="93" t="s">
        <v>199</v>
      </c>
      <c r="D26" s="93" t="s">
        <v>199</v>
      </c>
      <c r="E26" s="93" t="s">
        <v>199</v>
      </c>
      <c r="F26" s="93" t="s">
        <v>199</v>
      </c>
      <c r="G26" s="93" t="s">
        <v>199</v>
      </c>
      <c r="H26" s="93" t="s">
        <v>199</v>
      </c>
      <c r="I26" s="93" t="s">
        <v>199</v>
      </c>
      <c r="J26" s="93" t="s">
        <v>199</v>
      </c>
      <c r="K26" s="93" t="s">
        <v>199</v>
      </c>
      <c r="L26" s="93" t="s">
        <v>199</v>
      </c>
      <c r="M26" s="93" t="s">
        <v>199</v>
      </c>
      <c r="N26" s="93" t="s">
        <v>199</v>
      </c>
      <c r="O26" s="93" t="s">
        <v>199</v>
      </c>
      <c r="P26" s="93" t="s">
        <v>199</v>
      </c>
      <c r="Q26" s="93" t="s">
        <v>199</v>
      </c>
      <c r="R26" s="93" t="s">
        <v>199</v>
      </c>
      <c r="S26" s="93" t="s">
        <v>199</v>
      </c>
      <c r="T26" s="93" t="s">
        <v>199</v>
      </c>
      <c r="U26" s="93" t="s">
        <v>199</v>
      </c>
      <c r="V26" s="93" t="s">
        <v>199</v>
      </c>
      <c r="W26" s="93" t="s">
        <v>199</v>
      </c>
      <c r="X26" s="93" t="s">
        <v>199</v>
      </c>
      <c r="Y26" s="93" t="s">
        <v>199</v>
      </c>
      <c r="Z26" s="93" t="s">
        <v>199</v>
      </c>
      <c r="AA26" s="93" t="s">
        <v>199</v>
      </c>
      <c r="AB26" s="93" t="s">
        <v>199</v>
      </c>
      <c r="AC26" s="93" t="s">
        <v>199</v>
      </c>
      <c r="AD26" s="93" t="s">
        <v>199</v>
      </c>
      <c r="AE26" s="93" t="s">
        <v>199</v>
      </c>
      <c r="AF26" s="93" t="s">
        <v>199</v>
      </c>
      <c r="AG26" s="93" t="s">
        <v>199</v>
      </c>
      <c r="AH26" s="93" t="s">
        <v>199</v>
      </c>
      <c r="AI26" s="93" t="s">
        <v>199</v>
      </c>
      <c r="AJ26" s="93" t="s">
        <v>199</v>
      </c>
      <c r="AK26" s="93" t="s">
        <v>199</v>
      </c>
      <c r="AL26" s="93" t="s">
        <v>199</v>
      </c>
    </row>
    <row r="27" spans="1:38" s="120" customFormat="1" x14ac:dyDescent="0.2">
      <c r="A27" s="157"/>
      <c r="B27" s="103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</row>
    <row r="28" spans="1:38" s="120" customFormat="1" x14ac:dyDescent="0.2">
      <c r="A28" s="156" t="s">
        <v>21</v>
      </c>
      <c r="B28" s="177" t="s">
        <v>22</v>
      </c>
      <c r="C28" s="93">
        <v>56.165352914687162</v>
      </c>
      <c r="D28" s="93">
        <v>54.913077088925</v>
      </c>
      <c r="E28" s="93">
        <v>50.950516591700001</v>
      </c>
      <c r="F28" s="93">
        <v>48.200886591</v>
      </c>
      <c r="G28" s="93">
        <v>41.82799774729132</v>
      </c>
      <c r="H28" s="93">
        <v>37.241734281399992</v>
      </c>
      <c r="I28" s="93">
        <v>34.7854649077441</v>
      </c>
      <c r="J28" s="93">
        <v>31.598927386140396</v>
      </c>
      <c r="K28" s="93">
        <v>30.050441807412387</v>
      </c>
      <c r="L28" s="93">
        <v>28.927773915732448</v>
      </c>
      <c r="M28" s="93">
        <v>27.250481491103198</v>
      </c>
      <c r="N28" s="93">
        <v>24.904506805451895</v>
      </c>
      <c r="O28" s="93">
        <v>22.626238517359397</v>
      </c>
      <c r="P28" s="93">
        <v>18.54337717493965</v>
      </c>
      <c r="Q28" s="93">
        <v>17.7122176663432</v>
      </c>
      <c r="R28" s="93">
        <v>17.259279423322422</v>
      </c>
      <c r="S28" s="93">
        <v>17.09203682470131</v>
      </c>
      <c r="T28" s="93">
        <v>17.464858559406125</v>
      </c>
      <c r="U28" s="93">
        <v>17.943037076417731</v>
      </c>
      <c r="V28" s="93">
        <v>18.564537071386496</v>
      </c>
      <c r="W28" s="93">
        <v>18.519062775295264</v>
      </c>
      <c r="X28" s="93">
        <v>18.386692263904482</v>
      </c>
      <c r="Y28" s="93">
        <v>18.372201881276805</v>
      </c>
      <c r="Z28" s="93">
        <v>18.21457380586649</v>
      </c>
      <c r="AA28" s="93">
        <v>18.114958763214783</v>
      </c>
      <c r="AB28" s="93">
        <v>18.073335446571466</v>
      </c>
      <c r="AC28" s="93">
        <v>18.069415238991471</v>
      </c>
      <c r="AD28" s="93">
        <v>17.992946965184974</v>
      </c>
      <c r="AE28" s="93">
        <v>17.954168902286181</v>
      </c>
      <c r="AF28" s="93">
        <v>17.836798026129586</v>
      </c>
      <c r="AG28" s="93">
        <v>17.811330891265793</v>
      </c>
      <c r="AH28" s="93">
        <v>17.82830171122357</v>
      </c>
      <c r="AI28" s="93">
        <v>17.593014643786859</v>
      </c>
      <c r="AJ28" s="93">
        <v>17.369282854740156</v>
      </c>
      <c r="AK28" s="93">
        <v>17.142799948684658</v>
      </c>
      <c r="AL28" s="93">
        <v>16.933989764434056</v>
      </c>
    </row>
    <row r="29" spans="1:38" s="120" customFormat="1" x14ac:dyDescent="0.2">
      <c r="A29" s="156" t="s">
        <v>23</v>
      </c>
      <c r="B29" s="177" t="s">
        <v>24</v>
      </c>
      <c r="C29" s="93">
        <v>15.897474268327141</v>
      </c>
      <c r="D29" s="93">
        <v>15.1087938386</v>
      </c>
      <c r="E29" s="93">
        <v>14.038729786840001</v>
      </c>
      <c r="F29" s="93">
        <v>13.162169271845002</v>
      </c>
      <c r="G29" s="93">
        <v>11.547711823126285</v>
      </c>
      <c r="H29" s="93">
        <v>10.944097164219999</v>
      </c>
      <c r="I29" s="93">
        <v>9.0870274108900002</v>
      </c>
      <c r="J29" s="93">
        <v>7.8159898696549988</v>
      </c>
      <c r="K29" s="93">
        <v>6.8257757813205711</v>
      </c>
      <c r="L29" s="93">
        <v>6.947328627360001</v>
      </c>
      <c r="M29" s="93">
        <v>6.5711891382342849</v>
      </c>
      <c r="N29" s="93">
        <v>6.5199558131400002</v>
      </c>
      <c r="O29" s="93">
        <v>6.7337967331250006</v>
      </c>
      <c r="P29" s="93">
        <v>5.9951746840699993</v>
      </c>
      <c r="Q29" s="93">
        <v>4.6192399117699994</v>
      </c>
      <c r="R29" s="93">
        <v>2.0854112867485148</v>
      </c>
      <c r="S29" s="93">
        <v>1.8544651911896928</v>
      </c>
      <c r="T29" s="93">
        <v>3.2053206060263517</v>
      </c>
      <c r="U29" s="93">
        <v>4.8975025468946622</v>
      </c>
      <c r="V29" s="93">
        <v>4.5342723188024596</v>
      </c>
      <c r="W29" s="93">
        <v>4.2066510243033255</v>
      </c>
      <c r="X29" s="93">
        <v>4.3828038388598998</v>
      </c>
      <c r="Y29" s="93">
        <v>4.5549659740590025</v>
      </c>
      <c r="Z29" s="93">
        <v>4.2978752281025114</v>
      </c>
      <c r="AA29" s="93">
        <v>3.8792960105843051</v>
      </c>
      <c r="AB29" s="93">
        <v>3.6447137252830966</v>
      </c>
      <c r="AC29" s="93">
        <v>3.4397449981385302</v>
      </c>
      <c r="AD29" s="93">
        <v>3.3096091689198341</v>
      </c>
      <c r="AE29" s="93">
        <v>3.0958493447191597</v>
      </c>
      <c r="AF29" s="93">
        <v>2.7717138665566443</v>
      </c>
      <c r="AG29" s="93">
        <v>2.586985541571893</v>
      </c>
      <c r="AH29" s="93">
        <v>2.4640026452250718</v>
      </c>
      <c r="AI29" s="93">
        <v>2.2916812814836636</v>
      </c>
      <c r="AJ29" s="93">
        <v>2.1331646711147019</v>
      </c>
      <c r="AK29" s="93">
        <v>2.0062587751356324</v>
      </c>
      <c r="AL29" s="93">
        <v>1.8754673479124391</v>
      </c>
    </row>
    <row r="30" spans="1:38" s="120" customFormat="1" x14ac:dyDescent="0.2">
      <c r="A30" s="177" t="s">
        <v>25</v>
      </c>
      <c r="B30" s="105" t="s">
        <v>26</v>
      </c>
      <c r="C30" s="93">
        <v>6.8895832777285779</v>
      </c>
      <c r="D30" s="93">
        <v>6.8007370743551903</v>
      </c>
      <c r="E30" s="93">
        <v>6.9844853382281524</v>
      </c>
      <c r="F30" s="93">
        <v>5.3147168438129011</v>
      </c>
      <c r="G30" s="93">
        <v>3.4450447480248134</v>
      </c>
      <c r="H30" s="93">
        <v>4.5808416524968765</v>
      </c>
      <c r="I30" s="93">
        <v>3.1285569829322992</v>
      </c>
      <c r="J30" s="93">
        <v>2.8849302333125326</v>
      </c>
      <c r="K30" s="93">
        <v>3.3682425957081357</v>
      </c>
      <c r="L30" s="93">
        <v>3.3485981503503819</v>
      </c>
      <c r="M30" s="93">
        <v>3.3543942525590755</v>
      </c>
      <c r="N30" s="93">
        <v>3.6633093608099845</v>
      </c>
      <c r="O30" s="93">
        <v>3.5248321859301788</v>
      </c>
      <c r="P30" s="93">
        <v>3.2999724417334573</v>
      </c>
      <c r="Q30" s="93">
        <v>2.7335881382302958</v>
      </c>
      <c r="R30" s="93">
        <v>1.9791356198662893</v>
      </c>
      <c r="S30" s="93">
        <v>2.0048340591942306</v>
      </c>
      <c r="T30" s="93">
        <v>2.1374276794600608</v>
      </c>
      <c r="U30" s="93">
        <v>1.9111829149553263</v>
      </c>
      <c r="V30" s="93">
        <v>1.9071405114922031</v>
      </c>
      <c r="W30" s="93">
        <v>1.7516976579427628</v>
      </c>
      <c r="X30" s="93">
        <v>1.7981631750665614</v>
      </c>
      <c r="Y30" s="93">
        <v>1.8387886117967338</v>
      </c>
      <c r="Z30" s="93">
        <v>1.871205425801838</v>
      </c>
      <c r="AA30" s="93">
        <v>1.9100089028729634</v>
      </c>
      <c r="AB30" s="93">
        <v>1.8967499365934224</v>
      </c>
      <c r="AC30" s="93">
        <v>1.8583718143203243</v>
      </c>
      <c r="AD30" s="93">
        <v>1.8659843294519436</v>
      </c>
      <c r="AE30" s="93">
        <v>1.8587659376324377</v>
      </c>
      <c r="AF30" s="93">
        <v>1.8745201666847937</v>
      </c>
      <c r="AG30" s="93">
        <v>1.890037415055579</v>
      </c>
      <c r="AH30" s="93">
        <v>1.9047627502638624</v>
      </c>
      <c r="AI30" s="93">
        <v>1.8793610899786897</v>
      </c>
      <c r="AJ30" s="93">
        <v>1.8606941424122381</v>
      </c>
      <c r="AK30" s="93">
        <v>1.8213670707775249</v>
      </c>
      <c r="AL30" s="93">
        <v>1.8056911182228572</v>
      </c>
    </row>
    <row r="31" spans="1:38" x14ac:dyDescent="0.2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</row>
    <row r="32" spans="1:38" x14ac:dyDescent="0.2">
      <c r="A32" s="157" t="s">
        <v>27</v>
      </c>
      <c r="B32" s="178" t="s">
        <v>28</v>
      </c>
      <c r="C32" s="180">
        <v>19.851790144999999</v>
      </c>
      <c r="D32" s="180">
        <v>14.800998213571431</v>
      </c>
      <c r="E32" s="180">
        <v>10.266451980714287</v>
      </c>
      <c r="F32" s="180">
        <v>10.473205483714287</v>
      </c>
      <c r="G32" s="180">
        <v>4.0021531974285711</v>
      </c>
      <c r="H32" s="180">
        <v>0.15129595328571427</v>
      </c>
      <c r="I32" s="180">
        <v>0.16671532271428569</v>
      </c>
      <c r="J32" s="180">
        <v>0.18651170057142855</v>
      </c>
      <c r="K32" s="180">
        <v>0.12461539514285713</v>
      </c>
      <c r="L32" s="180">
        <v>0.1386972227142857</v>
      </c>
      <c r="M32" s="180">
        <v>0.15857915385714286</v>
      </c>
      <c r="N32" s="180">
        <v>0.17978884047142854</v>
      </c>
      <c r="O32" s="180">
        <v>0.19268377857142854</v>
      </c>
      <c r="P32" s="180">
        <v>0.23817494485714283</v>
      </c>
      <c r="Q32" s="180">
        <v>0.16570470085714284</v>
      </c>
      <c r="R32" s="180">
        <v>0.17019793586992321</v>
      </c>
      <c r="S32" s="180">
        <v>0.17187287193373471</v>
      </c>
      <c r="T32" s="180">
        <v>0.17354780799754621</v>
      </c>
      <c r="U32" s="180">
        <v>0.17522274406135774</v>
      </c>
      <c r="V32" s="180">
        <v>0.17689768012516921</v>
      </c>
      <c r="W32" s="180">
        <v>0.17857261618898074</v>
      </c>
      <c r="X32" s="180">
        <v>0.17983630395767056</v>
      </c>
      <c r="Y32" s="180">
        <v>0.18109999172636057</v>
      </c>
      <c r="Z32" s="180">
        <v>0.18236367949505047</v>
      </c>
      <c r="AA32" s="180">
        <v>0.1836273672637404</v>
      </c>
      <c r="AB32" s="180">
        <v>0.18489105503243025</v>
      </c>
      <c r="AC32" s="180">
        <v>0.18593728486869771</v>
      </c>
      <c r="AD32" s="180">
        <v>0.18698351470496516</v>
      </c>
      <c r="AE32" s="180">
        <v>0.18802974454123259</v>
      </c>
      <c r="AF32" s="180">
        <v>0.18907597437750001</v>
      </c>
      <c r="AG32" s="180">
        <v>0.19012220421376747</v>
      </c>
      <c r="AH32" s="180">
        <v>0.19130653069177608</v>
      </c>
      <c r="AI32" s="180">
        <v>0.19249085716978453</v>
      </c>
      <c r="AJ32" s="180">
        <v>0.19367518364779315</v>
      </c>
      <c r="AK32" s="180">
        <v>0.19485951012580169</v>
      </c>
      <c r="AL32" s="180">
        <v>0.19604383660381014</v>
      </c>
    </row>
    <row r="33" spans="1:38" x14ac:dyDescent="0.2">
      <c r="A33" s="157" t="s">
        <v>131</v>
      </c>
      <c r="B33" s="178" t="s">
        <v>132</v>
      </c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</row>
    <row r="34" spans="1:38" x14ac:dyDescent="0.2">
      <c r="A34" s="157" t="s">
        <v>29</v>
      </c>
      <c r="B34" s="178" t="s">
        <v>30</v>
      </c>
      <c r="C34" s="180">
        <v>9.6254399999999976E-2</v>
      </c>
      <c r="D34" s="180">
        <v>9.1426499999999994E-2</v>
      </c>
      <c r="E34" s="180">
        <v>9.0217599999999981E-2</v>
      </c>
      <c r="F34" s="180">
        <v>9.3221699999999991E-2</v>
      </c>
      <c r="G34" s="180">
        <v>7.8940399999999994E-2</v>
      </c>
      <c r="H34" s="180">
        <v>7.347999999999999E-2</v>
      </c>
      <c r="I34" s="180">
        <v>8.8527999999999982E-2</v>
      </c>
      <c r="J34" s="180">
        <v>9.7745999999999986E-2</v>
      </c>
      <c r="K34" s="180">
        <v>9.4175399999999979E-2</v>
      </c>
      <c r="L34" s="180">
        <v>0.1319208</v>
      </c>
      <c r="M34" s="180">
        <v>0.10069399999999999</v>
      </c>
      <c r="N34" s="180">
        <v>8.9271599999999993E-2</v>
      </c>
      <c r="O34" s="180">
        <v>0.13525687999999997</v>
      </c>
      <c r="P34" s="180">
        <v>6.0747939999999986E-2</v>
      </c>
      <c r="Q34" s="180">
        <v>6.6611379999999998E-2</v>
      </c>
      <c r="R34" s="180">
        <v>6.6611379999999998E-2</v>
      </c>
      <c r="S34" s="180">
        <v>6.6611379999999998E-2</v>
      </c>
      <c r="T34" s="180">
        <v>6.6611379999999998E-2</v>
      </c>
      <c r="U34" s="180">
        <v>6.6611379999999998E-2</v>
      </c>
      <c r="V34" s="180">
        <v>6.6611379999999998E-2</v>
      </c>
      <c r="W34" s="180">
        <v>6.6611379999999998E-2</v>
      </c>
      <c r="X34" s="180">
        <v>6.6611379999999998E-2</v>
      </c>
      <c r="Y34" s="180">
        <v>6.6611379999999998E-2</v>
      </c>
      <c r="Z34" s="180">
        <v>6.6611379999999998E-2</v>
      </c>
      <c r="AA34" s="180">
        <v>6.6611379999999998E-2</v>
      </c>
      <c r="AB34" s="180">
        <v>6.6611379999999998E-2</v>
      </c>
      <c r="AC34" s="180">
        <v>6.6611379999999998E-2</v>
      </c>
      <c r="AD34" s="180">
        <v>6.6611379999999998E-2</v>
      </c>
      <c r="AE34" s="180">
        <v>6.6611379999999998E-2</v>
      </c>
      <c r="AF34" s="180">
        <v>6.6611379999999998E-2</v>
      </c>
      <c r="AG34" s="180">
        <v>6.6611379999999998E-2</v>
      </c>
      <c r="AH34" s="180">
        <v>6.6611379999999998E-2</v>
      </c>
      <c r="AI34" s="180">
        <v>6.6611379999999998E-2</v>
      </c>
      <c r="AJ34" s="180">
        <v>6.6611379999999998E-2</v>
      </c>
      <c r="AK34" s="180">
        <v>6.6611379999999998E-2</v>
      </c>
      <c r="AL34" s="180">
        <v>6.6611379999999998E-2</v>
      </c>
    </row>
    <row r="35" spans="1:38" x14ac:dyDescent="0.2">
      <c r="A35" s="157" t="s">
        <v>31</v>
      </c>
      <c r="B35" s="178" t="s">
        <v>32</v>
      </c>
      <c r="C35" s="180">
        <v>3.2640461542857137E-2</v>
      </c>
      <c r="D35" s="180">
        <v>8.9141513999999988E-3</v>
      </c>
      <c r="E35" s="180">
        <v>1.0185174999999999E-2</v>
      </c>
      <c r="F35" s="180">
        <v>9.6078751999999993E-3</v>
      </c>
      <c r="G35" s="180">
        <v>4.6643981999999994E-3</v>
      </c>
      <c r="H35" s="180">
        <v>7.8521211999999993E-3</v>
      </c>
      <c r="I35" s="180">
        <v>8.6003764E-3</v>
      </c>
      <c r="J35" s="180">
        <v>6.5442915999999992E-3</v>
      </c>
      <c r="K35" s="180">
        <v>7.9160311999999979E-3</v>
      </c>
      <c r="L35" s="180">
        <v>8.1041576000000001E-3</v>
      </c>
      <c r="M35" s="180">
        <v>8.7766601999999996E-3</v>
      </c>
      <c r="N35" s="180">
        <v>9.2781611999999975E-3</v>
      </c>
      <c r="O35" s="180">
        <v>9.6039943999999978E-3</v>
      </c>
      <c r="P35" s="180">
        <v>1.0227817599999999E-2</v>
      </c>
      <c r="Q35" s="180">
        <v>1.0402530599999998E-2</v>
      </c>
      <c r="R35" s="180">
        <v>1.0737272423428758E-2</v>
      </c>
      <c r="S35" s="180">
        <v>1.0929448938953371E-2</v>
      </c>
      <c r="T35" s="180">
        <v>1.1121625454477981E-2</v>
      </c>
      <c r="U35" s="180">
        <v>1.1313801970002594E-2</v>
      </c>
      <c r="V35" s="180">
        <v>1.1505978485527205E-2</v>
      </c>
      <c r="W35" s="180">
        <v>1.1698155001051817E-2</v>
      </c>
      <c r="X35" s="180">
        <v>1.1775491844847674E-2</v>
      </c>
      <c r="Y35" s="180">
        <v>1.1852828688643539E-2</v>
      </c>
      <c r="Z35" s="180">
        <v>1.1930165532439401E-2</v>
      </c>
      <c r="AA35" s="180">
        <v>1.2007502376235261E-2</v>
      </c>
      <c r="AB35" s="180">
        <v>1.2084839220031125E-2</v>
      </c>
      <c r="AC35" s="180">
        <v>1.2166510340372081E-2</v>
      </c>
      <c r="AD35" s="180">
        <v>1.2248181460713046E-2</v>
      </c>
      <c r="AE35" s="180">
        <v>1.2329852581054001E-2</v>
      </c>
      <c r="AF35" s="180">
        <v>1.241152370139496E-2</v>
      </c>
      <c r="AG35" s="180">
        <v>1.2493194821735923E-2</v>
      </c>
      <c r="AH35" s="180">
        <v>1.2589265488197514E-2</v>
      </c>
      <c r="AI35" s="180">
        <v>1.2685336154659103E-2</v>
      </c>
      <c r="AJ35" s="180">
        <v>1.2781406821120694E-2</v>
      </c>
      <c r="AK35" s="180">
        <v>1.2877477487582291E-2</v>
      </c>
      <c r="AL35" s="180">
        <v>1.2973548154043881E-2</v>
      </c>
    </row>
    <row r="36" spans="1:38" x14ac:dyDescent="0.2">
      <c r="A36" s="157" t="s">
        <v>33</v>
      </c>
      <c r="B36" s="178" t="s">
        <v>34</v>
      </c>
      <c r="C36" s="180">
        <v>0.55254758074999999</v>
      </c>
      <c r="D36" s="180">
        <v>0.46923137132142867</v>
      </c>
      <c r="E36" s="180">
        <v>0.5153024108571429</v>
      </c>
      <c r="F36" s="180">
        <v>0.43083081485714286</v>
      </c>
      <c r="G36" s="180">
        <v>0.41369258071428577</v>
      </c>
      <c r="H36" s="180">
        <v>0.56427796385714291</v>
      </c>
      <c r="I36" s="180">
        <v>0.50386087439285709</v>
      </c>
      <c r="J36" s="180">
        <v>0.45273501860714283</v>
      </c>
      <c r="K36" s="180">
        <v>0.47343569467857144</v>
      </c>
      <c r="L36" s="180">
        <v>0.45543092060714285</v>
      </c>
      <c r="M36" s="180">
        <v>0.38575469153571429</v>
      </c>
      <c r="N36" s="180">
        <v>0.3604003751071429</v>
      </c>
      <c r="O36" s="180">
        <v>0.41292232299999998</v>
      </c>
      <c r="P36" s="180">
        <v>0.32129374907142855</v>
      </c>
      <c r="Q36" s="180">
        <v>0.32575482500000003</v>
      </c>
      <c r="R36" s="180">
        <v>0.32688965876125164</v>
      </c>
      <c r="S36" s="180">
        <v>0.32688965876125164</v>
      </c>
      <c r="T36" s="180">
        <v>0.32688965876125164</v>
      </c>
      <c r="U36" s="180">
        <v>0.32688965876125164</v>
      </c>
      <c r="V36" s="180">
        <v>0.32688965876125164</v>
      </c>
      <c r="W36" s="180">
        <v>0.32688965876125164</v>
      </c>
      <c r="X36" s="180">
        <v>0.32688965876125164</v>
      </c>
      <c r="Y36" s="180">
        <v>0.32688965876125164</v>
      </c>
      <c r="Z36" s="180">
        <v>0.32688965876125164</v>
      </c>
      <c r="AA36" s="180">
        <v>0.32688965876125164</v>
      </c>
      <c r="AB36" s="180">
        <v>0.32688965876125164</v>
      </c>
      <c r="AC36" s="180">
        <v>0.32688965876125164</v>
      </c>
      <c r="AD36" s="180">
        <v>0.32688965876125164</v>
      </c>
      <c r="AE36" s="180">
        <v>0.32688965876125164</v>
      </c>
      <c r="AF36" s="180">
        <v>0.32688965876125164</v>
      </c>
      <c r="AG36" s="180">
        <v>0.32688965876125164</v>
      </c>
      <c r="AH36" s="180">
        <v>0.32688965876125164</v>
      </c>
      <c r="AI36" s="180">
        <v>0.32688965876125164</v>
      </c>
      <c r="AJ36" s="180">
        <v>0.32688965876125164</v>
      </c>
      <c r="AK36" s="180">
        <v>0.32688965876125164</v>
      </c>
      <c r="AL36" s="180">
        <v>0.32688965876125164</v>
      </c>
    </row>
    <row r="37" spans="1:38" x14ac:dyDescent="0.2">
      <c r="A37" s="157" t="s">
        <v>35</v>
      </c>
      <c r="B37" s="178" t="s">
        <v>36</v>
      </c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</row>
    <row r="38" spans="1:38" x14ac:dyDescent="0.2">
      <c r="A38" s="157" t="s">
        <v>37</v>
      </c>
      <c r="B38" s="178" t="s">
        <v>38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</row>
    <row r="39" spans="1:38" x14ac:dyDescent="0.2">
      <c r="A39" s="157" t="s">
        <v>39</v>
      </c>
      <c r="B39" s="178" t="s">
        <v>40</v>
      </c>
      <c r="C39" s="180">
        <v>4.8301062857142862E-2</v>
      </c>
      <c r="D39" s="180">
        <v>5.5196325937499999E-2</v>
      </c>
      <c r="E39" s="180">
        <v>5.8652545580357152E-2</v>
      </c>
      <c r="F39" s="180">
        <v>5.7278711383928572E-2</v>
      </c>
      <c r="G39" s="180">
        <v>7.0486164375000007E-2</v>
      </c>
      <c r="H39" s="180">
        <v>7.1097558616071421E-2</v>
      </c>
      <c r="I39" s="180">
        <v>6.2040453749999988E-2</v>
      </c>
      <c r="J39" s="180">
        <v>4.5681888214285718E-2</v>
      </c>
      <c r="K39" s="180">
        <v>5.8236645401785719E-2</v>
      </c>
      <c r="L39" s="180">
        <v>4.9023381294642857E-2</v>
      </c>
      <c r="M39" s="180">
        <v>7.5938626205357143E-2</v>
      </c>
      <c r="N39" s="180">
        <v>5.8939689776785716E-2</v>
      </c>
      <c r="O39" s="180">
        <v>5.4116847321428567E-2</v>
      </c>
      <c r="P39" s="180">
        <v>8.1897720535714286E-2</v>
      </c>
      <c r="Q39" s="180">
        <v>5.5582724999999999E-2</v>
      </c>
      <c r="R39" s="180">
        <v>5.5219070768211774E-2</v>
      </c>
      <c r="S39" s="180">
        <v>5.484202816649069E-2</v>
      </c>
      <c r="T39" s="180">
        <v>5.4464985564769627E-2</v>
      </c>
      <c r="U39" s="180">
        <v>5.4087942963048398E-2</v>
      </c>
      <c r="V39" s="180">
        <v>5.3710900361327328E-2</v>
      </c>
      <c r="W39" s="180">
        <v>5.3333857759606258E-2</v>
      </c>
      <c r="X39" s="180">
        <v>5.2956815157885029E-2</v>
      </c>
      <c r="Y39" s="180">
        <v>5.2579772556163959E-2</v>
      </c>
      <c r="Z39" s="180">
        <v>5.220272995444273E-2</v>
      </c>
      <c r="AA39" s="180">
        <v>5.1825687352721646E-2</v>
      </c>
      <c r="AB39" s="180">
        <v>5.1448644751000569E-2</v>
      </c>
      <c r="AC39" s="180">
        <v>5.1071602149279353E-2</v>
      </c>
      <c r="AD39" s="180">
        <v>5.0694559547558277E-2</v>
      </c>
      <c r="AE39" s="180">
        <v>5.0317516945837207E-2</v>
      </c>
      <c r="AF39" s="180">
        <v>4.9940474344115977E-2</v>
      </c>
      <c r="AG39" s="180">
        <v>4.9563431742394901E-2</v>
      </c>
      <c r="AH39" s="180">
        <v>4.9186389140673685E-2</v>
      </c>
      <c r="AI39" s="180">
        <v>4.8809346538952601E-2</v>
      </c>
      <c r="AJ39" s="180">
        <v>4.8432303937231524E-2</v>
      </c>
      <c r="AK39" s="180">
        <v>4.8055261335510302E-2</v>
      </c>
      <c r="AL39" s="180">
        <v>4.7678218733789232E-2</v>
      </c>
    </row>
    <row r="40" spans="1:38" x14ac:dyDescent="0.2">
      <c r="A40" s="157" t="s">
        <v>41</v>
      </c>
      <c r="B40" s="178" t="s">
        <v>189</v>
      </c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</row>
    <row r="41" spans="1:38" x14ac:dyDescent="0.2">
      <c r="A41" s="157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</row>
    <row r="42" spans="1:38" x14ac:dyDescent="0.2">
      <c r="A42" s="157" t="s">
        <v>144</v>
      </c>
      <c r="B42" s="157" t="s">
        <v>148</v>
      </c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</row>
    <row r="43" spans="1:38" x14ac:dyDescent="0.2">
      <c r="A43" s="157" t="s">
        <v>145</v>
      </c>
      <c r="B43" s="157" t="s">
        <v>149</v>
      </c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</row>
    <row r="44" spans="1:38" x14ac:dyDescent="0.2">
      <c r="A44" s="157" t="s">
        <v>146</v>
      </c>
      <c r="B44" s="157" t="s">
        <v>147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</row>
    <row r="45" spans="1:38" x14ac:dyDescent="0.2">
      <c r="A45" s="157" t="s">
        <v>42</v>
      </c>
      <c r="B45" s="157" t="s">
        <v>150</v>
      </c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</row>
    <row r="46" spans="1:38" x14ac:dyDescent="0.2">
      <c r="A46" s="157" t="s">
        <v>151</v>
      </c>
      <c r="B46" s="157" t="s">
        <v>154</v>
      </c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</row>
    <row r="47" spans="1:38" x14ac:dyDescent="0.2">
      <c r="A47" s="157" t="s">
        <v>152</v>
      </c>
      <c r="B47" s="157" t="s">
        <v>155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</row>
    <row r="48" spans="1:38" x14ac:dyDescent="0.2">
      <c r="A48" s="157" t="s">
        <v>153</v>
      </c>
      <c r="B48" s="157" t="s">
        <v>156</v>
      </c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</row>
    <row r="49" spans="1:38" x14ac:dyDescent="0.2">
      <c r="A49" s="157" t="s">
        <v>43</v>
      </c>
      <c r="B49" s="157" t="s">
        <v>157</v>
      </c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</row>
    <row r="50" spans="1:38" x14ac:dyDescent="0.2">
      <c r="A50" s="157" t="s">
        <v>158</v>
      </c>
      <c r="B50" s="157" t="s">
        <v>166</v>
      </c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</row>
    <row r="51" spans="1:38" x14ac:dyDescent="0.2">
      <c r="A51" s="157" t="s">
        <v>159</v>
      </c>
      <c r="B51" s="157" t="s">
        <v>167</v>
      </c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</row>
    <row r="52" spans="1:38" x14ac:dyDescent="0.2">
      <c r="A52" s="157" t="s">
        <v>160</v>
      </c>
      <c r="B52" s="157" t="s">
        <v>168</v>
      </c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</row>
    <row r="53" spans="1:38" x14ac:dyDescent="0.2">
      <c r="A53" s="157" t="s">
        <v>161</v>
      </c>
      <c r="B53" s="157" t="s">
        <v>169</v>
      </c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</row>
    <row r="54" spans="1:38" x14ac:dyDescent="0.2">
      <c r="A54" s="157" t="s">
        <v>162</v>
      </c>
      <c r="B54" s="157" t="s">
        <v>170</v>
      </c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</row>
    <row r="55" spans="1:38" x14ac:dyDescent="0.2">
      <c r="A55" s="157" t="s">
        <v>163</v>
      </c>
      <c r="B55" s="157" t="s">
        <v>171</v>
      </c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</row>
    <row r="56" spans="1:38" x14ac:dyDescent="0.2">
      <c r="A56" s="157" t="s">
        <v>164</v>
      </c>
      <c r="B56" s="157" t="s">
        <v>172</v>
      </c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</row>
    <row r="57" spans="1:38" x14ac:dyDescent="0.2">
      <c r="A57" s="157" t="s">
        <v>165</v>
      </c>
      <c r="B57" s="157" t="s">
        <v>173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</row>
    <row r="58" spans="1:38" x14ac:dyDescent="0.2">
      <c r="A58" s="157" t="s">
        <v>44</v>
      </c>
      <c r="B58" s="157" t="s">
        <v>45</v>
      </c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</row>
    <row r="59" spans="1:38" x14ac:dyDescent="0.2">
      <c r="A59" s="157" t="s">
        <v>46</v>
      </c>
      <c r="B59" s="157" t="s">
        <v>47</v>
      </c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</row>
    <row r="60" spans="1:38" x14ac:dyDescent="0.2">
      <c r="A60" s="157" t="s">
        <v>48</v>
      </c>
      <c r="B60" s="157" t="s">
        <v>49</v>
      </c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</row>
    <row r="61" spans="1:38" x14ac:dyDescent="0.2">
      <c r="A61" s="184" t="s">
        <v>50</v>
      </c>
      <c r="B61" s="184" t="s">
        <v>51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</row>
    <row r="62" spans="1:38" x14ac:dyDescent="0.2">
      <c r="A62" s="184"/>
      <c r="B62" s="184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</row>
    <row r="63" spans="1:38" x14ac:dyDescent="0.2">
      <c r="A63" s="195" t="s">
        <v>52</v>
      </c>
      <c r="B63" s="178" t="s">
        <v>53</v>
      </c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</row>
    <row r="64" spans="1:38" x14ac:dyDescent="0.2">
      <c r="A64" s="157" t="s">
        <v>54</v>
      </c>
      <c r="B64" s="157" t="s">
        <v>55</v>
      </c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</row>
    <row r="65" spans="1:38" x14ac:dyDescent="0.2">
      <c r="A65" s="157" t="s">
        <v>56</v>
      </c>
      <c r="B65" s="157" t="s">
        <v>57</v>
      </c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</row>
    <row r="66" spans="1:38" x14ac:dyDescent="0.2">
      <c r="A66" s="157" t="s">
        <v>58</v>
      </c>
      <c r="B66" s="157" t="s">
        <v>59</v>
      </c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</row>
    <row r="67" spans="1:38" x14ac:dyDescent="0.2">
      <c r="A67" s="157" t="s">
        <v>60</v>
      </c>
      <c r="B67" s="157" t="s">
        <v>190</v>
      </c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</row>
    <row r="68" spans="1:38" s="116" customFormat="1" x14ac:dyDescent="0.2">
      <c r="A68" s="114"/>
      <c r="B68" s="114" t="s">
        <v>61</v>
      </c>
      <c r="C68" s="115">
        <f t="shared" ref="C68:AL68" si="0">SUM(C3:C67)</f>
        <v>688.35264574263317</v>
      </c>
      <c r="D68" s="115">
        <f t="shared" si="0"/>
        <v>646.01266731094347</v>
      </c>
      <c r="E68" s="115">
        <f t="shared" si="0"/>
        <v>603.12052598036075</v>
      </c>
      <c r="F68" s="115">
        <f t="shared" si="0"/>
        <v>575.45530590798205</v>
      </c>
      <c r="G68" s="115">
        <f t="shared" si="0"/>
        <v>512.62670467960015</v>
      </c>
      <c r="H68" s="115">
        <f t="shared" si="0"/>
        <v>496.17105394916251</v>
      </c>
      <c r="I68" s="115">
        <f t="shared" si="0"/>
        <v>427.84204901148388</v>
      </c>
      <c r="J68" s="115">
        <f t="shared" si="0"/>
        <v>387.29273702249895</v>
      </c>
      <c r="K68" s="115">
        <f t="shared" si="0"/>
        <v>362.68769133004383</v>
      </c>
      <c r="L68" s="115">
        <f t="shared" si="0"/>
        <v>331.15159605288915</v>
      </c>
      <c r="M68" s="115">
        <f t="shared" si="0"/>
        <v>317.03035475309821</v>
      </c>
      <c r="N68" s="115">
        <f t="shared" si="0"/>
        <v>304.54208227652833</v>
      </c>
      <c r="O68" s="115">
        <f t="shared" si="0"/>
        <v>297.62041964288687</v>
      </c>
      <c r="P68" s="115">
        <f t="shared" si="0"/>
        <v>283.84140838587103</v>
      </c>
      <c r="Q68" s="115">
        <f t="shared" si="0"/>
        <v>269.99723956491187</v>
      </c>
      <c r="R68" s="115">
        <f t="shared" si="0"/>
        <v>254.76155172415142</v>
      </c>
      <c r="S68" s="115">
        <f t="shared" si="0"/>
        <v>249.31990192883032</v>
      </c>
      <c r="T68" s="115">
        <f t="shared" si="0"/>
        <v>246.65186325329279</v>
      </c>
      <c r="U68" s="115">
        <f t="shared" si="0"/>
        <v>245.6214753409912</v>
      </c>
      <c r="V68" s="115">
        <f t="shared" si="0"/>
        <v>243.36303135268625</v>
      </c>
      <c r="W68" s="115">
        <f t="shared" si="0"/>
        <v>241.00539928717689</v>
      </c>
      <c r="X68" s="115">
        <f t="shared" si="0"/>
        <v>239.55875266765861</v>
      </c>
      <c r="Y68" s="115">
        <f t="shared" si="0"/>
        <v>238.39667938069027</v>
      </c>
      <c r="Z68" s="115">
        <f t="shared" si="0"/>
        <v>236.80565844009024</v>
      </c>
      <c r="AA68" s="115">
        <f t="shared" si="0"/>
        <v>235.24604764972017</v>
      </c>
      <c r="AB68" s="115">
        <f t="shared" si="0"/>
        <v>233.47040693788713</v>
      </c>
      <c r="AC68" s="115">
        <f t="shared" si="0"/>
        <v>231.55779946102336</v>
      </c>
      <c r="AD68" s="115">
        <f t="shared" si="0"/>
        <v>228.45904209959537</v>
      </c>
      <c r="AE68" s="115">
        <f t="shared" si="0"/>
        <v>223.58158863224992</v>
      </c>
      <c r="AF68" s="115">
        <f t="shared" si="0"/>
        <v>220.50003633867368</v>
      </c>
      <c r="AG68" s="115">
        <f t="shared" si="0"/>
        <v>217.40585446668473</v>
      </c>
      <c r="AH68" s="115">
        <f t="shared" si="0"/>
        <v>214.66194599759572</v>
      </c>
      <c r="AI68" s="115">
        <f t="shared" si="0"/>
        <v>211.48288141675019</v>
      </c>
      <c r="AJ68" s="115">
        <f t="shared" si="0"/>
        <v>208.42041428547822</v>
      </c>
      <c r="AK68" s="115">
        <f t="shared" si="0"/>
        <v>205.50972639759928</v>
      </c>
      <c r="AL68" s="115">
        <f t="shared" si="0"/>
        <v>202.79694054857939</v>
      </c>
    </row>
    <row r="69" spans="1:38" x14ac:dyDescent="0.2"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</row>
  </sheetData>
  <pageMargins left="0.59055118110236227" right="0.59055118110236227" top="0.78740157480314965" bottom="0.98425196850393704" header="0.51181102362204722" footer="0.51181102362204722"/>
  <pageSetup paperSize="9" scale="54" fitToWidth="2" orientation="landscape" r:id="rId1"/>
  <headerFooter alignWithMargins="0">
    <oddFooter>&amp;L&amp;Z&amp;F, &amp;A&amp;RPrint date: &amp;D,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E350"/>
  <sheetViews>
    <sheetView zoomScale="80" zoomScaleNormal="80" workbookViewId="0">
      <pane xSplit="3" ySplit="1" topLeftCell="M2" activePane="bottomRight" state="frozen"/>
      <selection pane="topRight" activeCell="D1" sqref="D1"/>
      <selection pane="bottomLeft" activeCell="A7" sqref="A7"/>
      <selection pane="bottomRight" activeCell="AG1" sqref="AG1"/>
    </sheetView>
  </sheetViews>
  <sheetFormatPr defaultColWidth="9.140625" defaultRowHeight="13.5" customHeight="1" x14ac:dyDescent="0.25"/>
  <cols>
    <col min="1" max="1" width="16.140625" style="175" customWidth="1"/>
    <col min="2" max="2" width="80.42578125" style="176" bestFit="1" customWidth="1"/>
    <col min="3" max="3" width="7.85546875" style="176" bestFit="1" customWidth="1"/>
    <col min="4" max="19" width="6.85546875" style="176" bestFit="1" customWidth="1"/>
    <col min="20" max="21" width="7.42578125" style="176" bestFit="1" customWidth="1"/>
    <col min="22" max="22" width="7.140625" style="176" bestFit="1" customWidth="1"/>
    <col min="23" max="27" width="7.42578125" style="176" bestFit="1" customWidth="1"/>
    <col min="28" max="30" width="6.85546875" style="176" bestFit="1" customWidth="1"/>
    <col min="31" max="31" width="6.85546875" style="176" customWidth="1"/>
    <col min="32" max="32" width="9.140625" style="176" customWidth="1"/>
    <col min="33" max="33" width="11.140625" style="176" customWidth="1"/>
    <col min="34" max="36" width="7" style="176" customWidth="1"/>
    <col min="37" max="37" width="7.5703125" customWidth="1"/>
    <col min="38" max="38" width="8.140625" style="205" customWidth="1"/>
    <col min="39" max="53" width="7" style="176" customWidth="1"/>
    <col min="54" max="57" width="9.140625" style="164"/>
    <col min="58" max="16384" width="9.140625" style="174"/>
  </cols>
  <sheetData>
    <row r="1" spans="1:57" s="165" customFormat="1" ht="13.5" customHeight="1" x14ac:dyDescent="0.2">
      <c r="A1" s="162" t="s">
        <v>109</v>
      </c>
      <c r="B1" s="163"/>
      <c r="C1" s="163">
        <v>1990</v>
      </c>
      <c r="D1" s="163">
        <v>1991</v>
      </c>
      <c r="E1" s="163">
        <v>1992</v>
      </c>
      <c r="F1" s="163">
        <v>1993</v>
      </c>
      <c r="G1" s="163">
        <v>1994</v>
      </c>
      <c r="H1" s="163">
        <v>1995</v>
      </c>
      <c r="I1" s="163">
        <v>1996</v>
      </c>
      <c r="J1" s="163">
        <v>1997</v>
      </c>
      <c r="K1" s="163">
        <v>1998</v>
      </c>
      <c r="L1" s="163">
        <v>1999</v>
      </c>
      <c r="M1" s="163">
        <v>2000</v>
      </c>
      <c r="N1" s="163">
        <v>2001</v>
      </c>
      <c r="O1" s="163">
        <v>2002</v>
      </c>
      <c r="P1" s="163">
        <v>2003</v>
      </c>
      <c r="Q1" s="163">
        <v>2004</v>
      </c>
      <c r="R1" s="163">
        <v>2005</v>
      </c>
      <c r="S1" s="163">
        <v>2006</v>
      </c>
      <c r="T1" s="163">
        <v>2007</v>
      </c>
      <c r="U1" s="163">
        <v>2008</v>
      </c>
      <c r="V1" s="163">
        <v>2009</v>
      </c>
      <c r="W1" s="163">
        <v>2010</v>
      </c>
      <c r="X1" s="163">
        <v>2011</v>
      </c>
      <c r="Y1" s="163">
        <v>2012</v>
      </c>
      <c r="Z1" s="163">
        <v>2013</v>
      </c>
      <c r="AA1" s="163">
        <v>2014</v>
      </c>
      <c r="AB1" s="163">
        <v>2015</v>
      </c>
      <c r="AC1" s="163">
        <v>2016</v>
      </c>
      <c r="AD1" s="163">
        <v>2017</v>
      </c>
      <c r="AE1" s="163">
        <v>2018</v>
      </c>
      <c r="AF1" s="163">
        <v>2019</v>
      </c>
      <c r="AG1" s="163">
        <v>2020</v>
      </c>
      <c r="AH1" s="163">
        <v>2021</v>
      </c>
      <c r="AI1" s="163">
        <v>2022</v>
      </c>
      <c r="AJ1" s="163">
        <v>2023</v>
      </c>
      <c r="AK1" s="37">
        <v>2024</v>
      </c>
      <c r="AL1" s="37">
        <v>2025</v>
      </c>
      <c r="AM1" s="163">
        <v>2026</v>
      </c>
      <c r="AN1" s="163">
        <v>2027</v>
      </c>
      <c r="AO1" s="163">
        <v>2028</v>
      </c>
      <c r="AP1" s="163">
        <v>2029</v>
      </c>
      <c r="AQ1" s="163">
        <v>2030</v>
      </c>
      <c r="AR1" s="163">
        <v>2031</v>
      </c>
      <c r="AS1" s="163">
        <v>2032</v>
      </c>
      <c r="AT1" s="163">
        <v>2033</v>
      </c>
      <c r="AU1" s="163">
        <v>2034</v>
      </c>
      <c r="AV1" s="163">
        <v>2035</v>
      </c>
      <c r="AW1" s="163">
        <v>2036</v>
      </c>
      <c r="AX1" s="163">
        <v>2037</v>
      </c>
      <c r="AY1" s="163">
        <v>2038</v>
      </c>
      <c r="AZ1" s="163">
        <v>2039</v>
      </c>
      <c r="BA1" s="163">
        <v>2040</v>
      </c>
      <c r="BB1" s="164"/>
      <c r="BC1" s="164"/>
      <c r="BD1" s="164"/>
      <c r="BE1" s="164"/>
    </row>
    <row r="2" spans="1:57" s="164" customFormat="1" ht="13.5" customHeight="1" x14ac:dyDescent="0.2">
      <c r="A2" s="166">
        <v>4</v>
      </c>
      <c r="B2" s="136" t="s">
        <v>71</v>
      </c>
      <c r="C2" s="167">
        <v>6174.9911156427461</v>
      </c>
      <c r="D2" s="167">
        <v>5096.7035166564428</v>
      </c>
      <c r="E2" s="167">
        <v>6094.9247409216578</v>
      </c>
      <c r="F2" s="167">
        <v>4946.6528567673113</v>
      </c>
      <c r="G2" s="167">
        <v>4323.6699210247898</v>
      </c>
      <c r="H2" s="167">
        <v>4375.6089873649098</v>
      </c>
      <c r="I2" s="167">
        <v>3752.0648778802883</v>
      </c>
      <c r="J2" s="167">
        <v>4114.1499444211986</v>
      </c>
      <c r="K2" s="167">
        <v>3908.7413228835194</v>
      </c>
      <c r="L2" s="167">
        <v>4054.3543151272074</v>
      </c>
      <c r="M2" s="167">
        <v>4283.5336745162567</v>
      </c>
      <c r="N2" s="167">
        <v>3399.6197194523911</v>
      </c>
      <c r="O2" s="167">
        <v>4428.8323702051284</v>
      </c>
      <c r="P2" s="167">
        <v>4272.8208151842655</v>
      </c>
      <c r="Q2" s="167">
        <v>4038.5691746442853</v>
      </c>
      <c r="R2" s="167">
        <v>4072.9289272466281</v>
      </c>
      <c r="S2" s="167">
        <v>4510.9028316977001</v>
      </c>
      <c r="T2" s="167">
        <v>4925.4935084359267</v>
      </c>
      <c r="U2" s="167">
        <v>3501.161111377749</v>
      </c>
      <c r="V2" s="167">
        <v>2629.1442693985273</v>
      </c>
      <c r="W2" s="167">
        <v>1757.4387738836235</v>
      </c>
      <c r="X2" s="167">
        <v>1344.5654783159514</v>
      </c>
      <c r="Y2" s="167">
        <v>769.62880488676535</v>
      </c>
      <c r="Z2" s="167">
        <v>508.64963515606854</v>
      </c>
      <c r="AA2" s="167">
        <v>1226.5770320947468</v>
      </c>
      <c r="AB2" s="167">
        <v>344.16623447292733</v>
      </c>
      <c r="AC2" s="167">
        <v>1449.5757615751431</v>
      </c>
      <c r="AD2" s="167">
        <v>1380.5515211865986</v>
      </c>
      <c r="AE2" s="167">
        <v>3192.6717394601651</v>
      </c>
      <c r="AF2" s="167">
        <v>2131.9570323601461</v>
      </c>
      <c r="AG2" s="137">
        <v>2474.8021575811135</v>
      </c>
      <c r="AH2" s="137">
        <v>2587.1297992961308</v>
      </c>
      <c r="AI2" s="137">
        <v>3208.0991884171281</v>
      </c>
      <c r="AJ2" s="137">
        <v>3787.6337101440563</v>
      </c>
      <c r="AK2" s="137">
        <v>4942.6485052469125</v>
      </c>
      <c r="AL2" s="137">
        <v>4759.4206541686117</v>
      </c>
      <c r="AM2" s="137">
        <v>4587.4856977873178</v>
      </c>
      <c r="AN2" s="137">
        <v>4206.5575224941394</v>
      </c>
      <c r="AO2" s="137">
        <v>4263.7777959102441</v>
      </c>
      <c r="AP2" s="137">
        <v>4189.0242465581496</v>
      </c>
      <c r="AQ2" s="137">
        <v>4109.85695767573</v>
      </c>
      <c r="AR2" s="137">
        <v>4133.8283415951501</v>
      </c>
      <c r="AS2" s="137">
        <v>4114.0584881040759</v>
      </c>
      <c r="AT2" s="137">
        <v>4131.0799033955145</v>
      </c>
      <c r="AU2" s="137">
        <v>3998.154256025111</v>
      </c>
      <c r="AV2" s="137">
        <v>3791.310025715235</v>
      </c>
      <c r="AW2" s="137">
        <v>3666.6454544380363</v>
      </c>
      <c r="AX2" s="137">
        <v>3570.1659946075983</v>
      </c>
      <c r="AY2" s="137">
        <v>3588.723812197607</v>
      </c>
      <c r="AZ2" s="137">
        <v>3539.4559081100292</v>
      </c>
      <c r="BA2" s="137">
        <v>3527.679049663253</v>
      </c>
    </row>
    <row r="3" spans="1:57" s="164" customFormat="1" ht="13.5" customHeight="1" x14ac:dyDescent="0.2">
      <c r="A3" s="166" t="s">
        <v>72</v>
      </c>
      <c r="B3" s="136" t="s">
        <v>111</v>
      </c>
      <c r="C3" s="167">
        <v>-1283.16363570303</v>
      </c>
      <c r="D3" s="167">
        <v>-1285.59656573451</v>
      </c>
      <c r="E3" s="167">
        <v>-1288.0809597302446</v>
      </c>
      <c r="F3" s="167">
        <v>-1290.6168176084473</v>
      </c>
      <c r="G3" s="167">
        <v>-1293.204139279236</v>
      </c>
      <c r="H3" s="167">
        <v>-1297.7871152897653</v>
      </c>
      <c r="I3" s="167">
        <v>-1302.4215611777431</v>
      </c>
      <c r="J3" s="167">
        <v>-1307.1074778089469</v>
      </c>
      <c r="K3" s="167">
        <v>-1311.8448660999588</v>
      </c>
      <c r="L3" s="167">
        <v>-1316.6337267508509</v>
      </c>
      <c r="M3" s="167">
        <v>-1236.2390674691949</v>
      </c>
      <c r="N3" s="167">
        <v>-1293.807798162223</v>
      </c>
      <c r="O3" s="167">
        <v>-1208.6106503915487</v>
      </c>
      <c r="P3" s="167">
        <v>-1126.7217278862086</v>
      </c>
      <c r="Q3" s="167">
        <v>-1048.1410310411243</v>
      </c>
      <c r="R3" s="167">
        <v>-965.8644151313573</v>
      </c>
      <c r="S3" s="167">
        <v>-990.47976450497265</v>
      </c>
      <c r="T3" s="167">
        <v>-1262.6772876251362</v>
      </c>
      <c r="U3" s="167">
        <v>-2023.5562953213569</v>
      </c>
      <c r="V3" s="167">
        <v>-2099.8683619321746</v>
      </c>
      <c r="W3" s="167">
        <v>-2331.5169353789211</v>
      </c>
      <c r="X3" s="167">
        <v>-3288.91664334708</v>
      </c>
      <c r="Y3" s="167">
        <v>-3683.003779082263</v>
      </c>
      <c r="Z3" s="167">
        <v>-3474.1527158792219</v>
      </c>
      <c r="AA3" s="167">
        <v>-4039.3641839162874</v>
      </c>
      <c r="AB3" s="167">
        <v>-4086.3266016298808</v>
      </c>
      <c r="AC3" s="167">
        <v>-3206.2580906061935</v>
      </c>
      <c r="AD3" s="167">
        <v>-2652.7785595852129</v>
      </c>
      <c r="AE3" s="167">
        <v>-2217.9637577012227</v>
      </c>
      <c r="AF3" s="167">
        <v>-2581.2272911371438</v>
      </c>
      <c r="AG3" s="137">
        <v>-1768.4952353346798</v>
      </c>
      <c r="AH3" s="137">
        <v>-1057.5975952493368</v>
      </c>
      <c r="AI3" s="137">
        <v>-357.4390691336921</v>
      </c>
      <c r="AJ3" s="137">
        <v>139.33617632044752</v>
      </c>
      <c r="AK3" s="137">
        <v>1341.1040758000286</v>
      </c>
      <c r="AL3" s="137">
        <v>1180.5275832070179</v>
      </c>
      <c r="AM3" s="137">
        <v>828.12068730409567</v>
      </c>
      <c r="AN3" s="137">
        <v>477.96295151114839</v>
      </c>
      <c r="AO3" s="137">
        <v>490.54615577937682</v>
      </c>
      <c r="AP3" s="137">
        <v>503.07156744179633</v>
      </c>
      <c r="AQ3" s="137">
        <v>518.35429421099286</v>
      </c>
      <c r="AR3" s="137">
        <v>537.2752648138445</v>
      </c>
      <c r="AS3" s="137">
        <v>564.47176059658102</v>
      </c>
      <c r="AT3" s="137">
        <v>450.82360255366336</v>
      </c>
      <c r="AU3" s="137">
        <v>345.785962866982</v>
      </c>
      <c r="AV3" s="137">
        <v>244.0062945108906</v>
      </c>
      <c r="AW3" s="137">
        <v>143.73903024595825</v>
      </c>
      <c r="AX3" s="137">
        <v>41.448542965686784</v>
      </c>
      <c r="AY3" s="137">
        <v>32.360672679394725</v>
      </c>
      <c r="AZ3" s="137">
        <v>18.248696938762919</v>
      </c>
      <c r="BA3" s="137">
        <v>4.1339439786455614</v>
      </c>
    </row>
    <row r="4" spans="1:57" s="164" customFormat="1" ht="13.5" customHeight="1" x14ac:dyDescent="0.2">
      <c r="A4" s="166" t="s">
        <v>73</v>
      </c>
      <c r="B4" s="92" t="s">
        <v>112</v>
      </c>
      <c r="C4" s="167">
        <f>IF(ISTEXT(C3),"NO",C3-IF(ISTEXT(C5),0,C5))</f>
        <v>-268.20476777343356</v>
      </c>
      <c r="D4" s="167">
        <f t="shared" ref="D4:AE4" si="0">IF(ISTEXT(D3),"NO",D3-IF(ISTEXT(D5),0,D5))</f>
        <v>-270.27358390010033</v>
      </c>
      <c r="E4" s="167">
        <f t="shared" si="0"/>
        <v>-272.39003944276703</v>
      </c>
      <c r="F4" s="167">
        <f t="shared" si="0"/>
        <v>-274.55413439410017</v>
      </c>
      <c r="G4" s="167">
        <f t="shared" si="0"/>
        <v>-276.76586876143347</v>
      </c>
      <c r="H4" s="167">
        <f t="shared" si="0"/>
        <v>-1159.4127392455678</v>
      </c>
      <c r="I4" s="167">
        <f t="shared" si="0"/>
        <v>-1161.8724659619011</v>
      </c>
      <c r="J4" s="167">
        <f t="shared" si="0"/>
        <v>-1164.3346373769011</v>
      </c>
      <c r="K4" s="167">
        <f t="shared" si="0"/>
        <v>-1166.7992535712344</v>
      </c>
      <c r="L4" s="167">
        <f t="shared" si="0"/>
        <v>-1169.266314500901</v>
      </c>
      <c r="M4" s="167">
        <f t="shared" si="0"/>
        <v>-1086.6608272065343</v>
      </c>
      <c r="N4" s="167">
        <f t="shared" si="0"/>
        <v>-995.89559772853409</v>
      </c>
      <c r="O4" s="167">
        <f t="shared" si="0"/>
        <v>-908.38956363246734</v>
      </c>
      <c r="P4" s="167">
        <f t="shared" si="0"/>
        <v>-824.14272488166739</v>
      </c>
      <c r="Q4" s="167">
        <f t="shared" si="0"/>
        <v>-743.15508143946727</v>
      </c>
      <c r="R4" s="167">
        <f t="shared" si="0"/>
        <v>-652.4833329567673</v>
      </c>
      <c r="S4" s="167">
        <f t="shared" si="0"/>
        <v>-487.57485602943376</v>
      </c>
      <c r="T4" s="167">
        <f t="shared" si="0"/>
        <v>-570.28739183533378</v>
      </c>
      <c r="U4" s="167">
        <f t="shared" si="0"/>
        <v>-1138.8547121211345</v>
      </c>
      <c r="V4" s="167">
        <f t="shared" si="0"/>
        <v>-1017.860874509601</v>
      </c>
      <c r="W4" s="167">
        <f t="shared" si="0"/>
        <v>-1054.9379782626677</v>
      </c>
      <c r="X4" s="167">
        <f t="shared" si="0"/>
        <v>-2011.7282989870016</v>
      </c>
      <c r="Y4" s="167">
        <f t="shared" si="0"/>
        <v>-2422.567317943669</v>
      </c>
      <c r="Z4" s="167">
        <f t="shared" si="0"/>
        <v>-2255.9716020233354</v>
      </c>
      <c r="AA4" s="167">
        <f t="shared" si="0"/>
        <v>-2783.816502896002</v>
      </c>
      <c r="AB4" s="167">
        <f t="shared" si="0"/>
        <v>-2911.5124901536692</v>
      </c>
      <c r="AC4" s="167">
        <f t="shared" si="0"/>
        <v>-2052.5317792723349</v>
      </c>
      <c r="AD4" s="167">
        <f t="shared" si="0"/>
        <v>-1485.6309712273346</v>
      </c>
      <c r="AE4" s="167">
        <f t="shared" si="0"/>
        <v>-1166.9412254426679</v>
      </c>
      <c r="AF4" s="167">
        <f t="shared" ref="AF4" si="1">IF(ISTEXT(AF3),"NO",AF3-IF(ISTEXT(AF5),0,AF5))</f>
        <v>-1208.6157545843344</v>
      </c>
      <c r="AG4" s="137">
        <v>-757.8723763963726</v>
      </c>
      <c r="AH4" s="137">
        <v>-116.95547614228813</v>
      </c>
      <c r="AI4" s="137">
        <v>520.46164978166632</v>
      </c>
      <c r="AJ4" s="137">
        <v>983.94364711578112</v>
      </c>
      <c r="AK4" s="137">
        <v>1816.1226357475318</v>
      </c>
      <c r="AL4" s="137">
        <v>1906.4992443969011</v>
      </c>
      <c r="AM4" s="137">
        <v>1553.0219199837502</v>
      </c>
      <c r="AN4" s="137">
        <v>1201.7937812539808</v>
      </c>
      <c r="AO4" s="137">
        <v>1213.3066099646087</v>
      </c>
      <c r="AP4" s="137">
        <v>1224.7616754285802</v>
      </c>
      <c r="AQ4" s="137">
        <v>1238.9740875340342</v>
      </c>
      <c r="AR4" s="137">
        <v>1256.8247774037925</v>
      </c>
      <c r="AS4" s="137">
        <v>1282.9510290290548</v>
      </c>
      <c r="AT4" s="137">
        <v>1168.2326663314948</v>
      </c>
      <c r="AU4" s="137">
        <v>1058.7127590268506</v>
      </c>
      <c r="AV4" s="137">
        <v>959.06040321698629</v>
      </c>
      <c r="AW4" s="137">
        <v>860.92046018131634</v>
      </c>
      <c r="AX4" s="137">
        <v>760.75730362059232</v>
      </c>
      <c r="AY4" s="137">
        <v>753.79677445464586</v>
      </c>
      <c r="AZ4" s="137">
        <v>745.22425698027928</v>
      </c>
      <c r="BA4" s="137">
        <v>730.19889151021778</v>
      </c>
    </row>
    <row r="5" spans="1:57" s="164" customFormat="1" ht="13.5" customHeight="1" x14ac:dyDescent="0.2">
      <c r="A5" s="166" t="s">
        <v>74</v>
      </c>
      <c r="B5" s="136" t="s">
        <v>113</v>
      </c>
      <c r="C5" s="167">
        <v>-1014.9588679295964</v>
      </c>
      <c r="D5" s="167">
        <v>-1015.3229818344097</v>
      </c>
      <c r="E5" s="167">
        <v>-1015.6909202874775</v>
      </c>
      <c r="F5" s="167">
        <v>-1016.0626832143471</v>
      </c>
      <c r="G5" s="167">
        <v>-1016.4382705178025</v>
      </c>
      <c r="H5" s="167">
        <v>-138.37437604419765</v>
      </c>
      <c r="I5" s="167">
        <v>-140.54909521584207</v>
      </c>
      <c r="J5" s="167">
        <v>-142.77284043204577</v>
      </c>
      <c r="K5" s="167">
        <v>-145.04561252872443</v>
      </c>
      <c r="L5" s="167">
        <v>-147.36741224994989</v>
      </c>
      <c r="M5" s="167">
        <v>-149.57824026266053</v>
      </c>
      <c r="N5" s="167">
        <v>-297.91220043368884</v>
      </c>
      <c r="O5" s="167">
        <v>-300.22108675908129</v>
      </c>
      <c r="P5" s="167">
        <v>-302.57900300454116</v>
      </c>
      <c r="Q5" s="167">
        <v>-304.98594960165701</v>
      </c>
      <c r="R5" s="167">
        <v>-313.38108217459001</v>
      </c>
      <c r="S5" s="167">
        <v>-502.90490847553889</v>
      </c>
      <c r="T5" s="167">
        <v>-692.38989578980238</v>
      </c>
      <c r="U5" s="167">
        <v>-884.70158320022244</v>
      </c>
      <c r="V5" s="167">
        <v>-1082.0074874225736</v>
      </c>
      <c r="W5" s="167">
        <v>-1276.5789571162534</v>
      </c>
      <c r="X5" s="167">
        <v>-1277.1883443600784</v>
      </c>
      <c r="Y5" s="167">
        <v>-1260.436461138594</v>
      </c>
      <c r="Z5" s="167">
        <v>-1218.1811138558865</v>
      </c>
      <c r="AA5" s="167">
        <v>-1255.5476810202852</v>
      </c>
      <c r="AB5" s="167">
        <v>-1174.8141114762113</v>
      </c>
      <c r="AC5" s="167">
        <v>-1153.7263113338586</v>
      </c>
      <c r="AD5" s="167">
        <v>-1167.1475883578782</v>
      </c>
      <c r="AE5" s="167">
        <v>-1051.0225322585547</v>
      </c>
      <c r="AF5" s="167">
        <v>-1372.6115365528094</v>
      </c>
      <c r="AG5" s="137">
        <v>-1010.6228589383072</v>
      </c>
      <c r="AH5" s="137">
        <v>-940.64211910704864</v>
      </c>
      <c r="AI5" s="137">
        <v>-877.90071891535842</v>
      </c>
      <c r="AJ5" s="137">
        <v>-844.6074707953336</v>
      </c>
      <c r="AK5" s="137">
        <v>-475.01855994750332</v>
      </c>
      <c r="AL5" s="137">
        <v>-725.97166118988309</v>
      </c>
      <c r="AM5" s="137">
        <v>-724.90123267965453</v>
      </c>
      <c r="AN5" s="137">
        <v>-723.83082974283241</v>
      </c>
      <c r="AO5" s="137">
        <v>-722.76045418523188</v>
      </c>
      <c r="AP5" s="137">
        <v>-721.69010798678391</v>
      </c>
      <c r="AQ5" s="137">
        <v>-720.61979332304134</v>
      </c>
      <c r="AR5" s="137">
        <v>-719.54951258994799</v>
      </c>
      <c r="AS5" s="137">
        <v>-718.47926843247376</v>
      </c>
      <c r="AT5" s="137">
        <v>-717.40906377783142</v>
      </c>
      <c r="AU5" s="137">
        <v>-712.92679615986856</v>
      </c>
      <c r="AV5" s="137">
        <v>-715.05410870609569</v>
      </c>
      <c r="AW5" s="137">
        <v>-717.1814299353581</v>
      </c>
      <c r="AX5" s="137">
        <v>-719.30876065490554</v>
      </c>
      <c r="AY5" s="137">
        <v>-721.43610177525113</v>
      </c>
      <c r="AZ5" s="137">
        <v>-726.97556004151636</v>
      </c>
      <c r="BA5" s="137">
        <v>-726.06494753157222</v>
      </c>
    </row>
    <row r="6" spans="1:57" s="164" customFormat="1" ht="13.5" customHeight="1" x14ac:dyDescent="0.2">
      <c r="A6" s="166" t="s">
        <v>75</v>
      </c>
      <c r="B6" s="136" t="s">
        <v>114</v>
      </c>
      <c r="C6" s="167">
        <v>4812.682456082016</v>
      </c>
      <c r="D6" s="167">
        <v>4013.6589924534965</v>
      </c>
      <c r="E6" s="167">
        <v>5148.6952995559423</v>
      </c>
      <c r="F6" s="167">
        <v>4061.0155334214237</v>
      </c>
      <c r="G6" s="167">
        <v>3483.7792401779029</v>
      </c>
      <c r="H6" s="167">
        <v>3611.463059218016</v>
      </c>
      <c r="I6" s="167">
        <v>2970.2747208248288</v>
      </c>
      <c r="J6" s="167">
        <v>3273.0813152786054</v>
      </c>
      <c r="K6" s="167">
        <v>3172.0048274954183</v>
      </c>
      <c r="L6" s="167">
        <v>3415.4687260515279</v>
      </c>
      <c r="M6" s="167">
        <v>3536.8597270796781</v>
      </c>
      <c r="N6" s="167">
        <v>2830.8263081028426</v>
      </c>
      <c r="O6" s="167">
        <v>3833.4215300053379</v>
      </c>
      <c r="P6" s="167">
        <v>3595.2644651659662</v>
      </c>
      <c r="Q6" s="167">
        <v>3315.8205014756309</v>
      </c>
      <c r="R6" s="167">
        <v>3098.0929923728722</v>
      </c>
      <c r="S6" s="167">
        <v>3484.7918333694829</v>
      </c>
      <c r="T6" s="167">
        <v>4213.7382964676008</v>
      </c>
      <c r="U6" s="167">
        <v>3565.6203564433131</v>
      </c>
      <c r="V6" s="167">
        <v>2819.4360504287692</v>
      </c>
      <c r="W6" s="167">
        <v>2057.4249627629952</v>
      </c>
      <c r="X6" s="167">
        <v>2545.1314312975055</v>
      </c>
      <c r="Y6" s="167">
        <v>2503.8621885342886</v>
      </c>
      <c r="Z6" s="167">
        <v>2047.8334580503349</v>
      </c>
      <c r="AA6" s="167">
        <v>3141.8282504831127</v>
      </c>
      <c r="AB6" s="167">
        <v>2162.4476272892684</v>
      </c>
      <c r="AC6" s="167">
        <v>2311.7202022326355</v>
      </c>
      <c r="AD6" s="167">
        <v>1864.9344537046516</v>
      </c>
      <c r="AE6" s="167">
        <v>3156.0549286966693</v>
      </c>
      <c r="AF6" s="167">
        <v>2776.6630492943023</v>
      </c>
      <c r="AG6" s="137">
        <v>2257.5866668003232</v>
      </c>
      <c r="AH6" s="137">
        <v>1654.1703293089809</v>
      </c>
      <c r="AI6" s="137">
        <v>1575.0595042580144</v>
      </c>
      <c r="AJ6" s="137">
        <v>1670.4802037714671</v>
      </c>
      <c r="AK6" s="137">
        <v>1657.9007786689006</v>
      </c>
      <c r="AL6" s="137">
        <v>1655.4304320867584</v>
      </c>
      <c r="AM6" s="137">
        <v>1822.2595942593091</v>
      </c>
      <c r="AN6" s="137">
        <v>1805.9280068249673</v>
      </c>
      <c r="AO6" s="137">
        <v>1858.8004192981575</v>
      </c>
      <c r="AP6" s="137">
        <v>1779.720882582279</v>
      </c>
      <c r="AQ6" s="137">
        <v>1693.5326123909238</v>
      </c>
      <c r="AR6" s="137">
        <v>1709.2962958314574</v>
      </c>
      <c r="AS6" s="137">
        <v>1670.1150551925898</v>
      </c>
      <c r="AT6" s="137">
        <v>1798.1209232402714</v>
      </c>
      <c r="AU6" s="137">
        <v>1767.813596254317</v>
      </c>
      <c r="AV6" s="137">
        <v>1697.5633377913916</v>
      </c>
      <c r="AW6" s="137">
        <v>1673.4043166750512</v>
      </c>
      <c r="AX6" s="137">
        <v>1679.1169541146226</v>
      </c>
      <c r="AY6" s="137">
        <v>1707.0577014348853</v>
      </c>
      <c r="AZ6" s="137">
        <v>1672.1993975768264</v>
      </c>
      <c r="BA6" s="137">
        <v>1674.9079173848229</v>
      </c>
    </row>
    <row r="7" spans="1:57" s="164" customFormat="1" ht="13.5" customHeight="1" x14ac:dyDescent="0.2">
      <c r="A7" s="166" t="s">
        <v>76</v>
      </c>
      <c r="B7" s="136" t="s">
        <v>115</v>
      </c>
      <c r="C7" s="167">
        <f t="shared" ref="C7:AE7" si="2">IF(ISTEXT(C6),"NO",C6-IF(ISTEXT(C9),0,C9))</f>
        <v>4724.1715307300037</v>
      </c>
      <c r="D7" s="167">
        <f t="shared" si="2"/>
        <v>3928.0830218130036</v>
      </c>
      <c r="E7" s="167">
        <f t="shared" si="2"/>
        <v>5066.0542836233381</v>
      </c>
      <c r="F7" s="167">
        <f t="shared" si="2"/>
        <v>3981.309472200337</v>
      </c>
      <c r="G7" s="167">
        <f t="shared" si="2"/>
        <v>3407.0081336646699</v>
      </c>
      <c r="H7" s="167">
        <f t="shared" si="2"/>
        <v>3537.6269074163365</v>
      </c>
      <c r="I7" s="167">
        <f t="shared" si="2"/>
        <v>2899.3735237310029</v>
      </c>
      <c r="J7" s="167">
        <f t="shared" si="2"/>
        <v>3205.1150728963362</v>
      </c>
      <c r="K7" s="167">
        <f t="shared" si="2"/>
        <v>3106.9735398210028</v>
      </c>
      <c r="L7" s="167">
        <f t="shared" si="2"/>
        <v>3353.3723930886695</v>
      </c>
      <c r="M7" s="167">
        <f t="shared" si="2"/>
        <v>3477.6983488246697</v>
      </c>
      <c r="N7" s="167">
        <f t="shared" si="2"/>
        <v>2774.6051290326691</v>
      </c>
      <c r="O7" s="167">
        <f t="shared" si="2"/>
        <v>3780.1405501163367</v>
      </c>
      <c r="P7" s="167">
        <f t="shared" si="2"/>
        <v>3544.9236844618363</v>
      </c>
      <c r="Q7" s="167">
        <f t="shared" si="2"/>
        <v>3268.4199199526693</v>
      </c>
      <c r="R7" s="167">
        <f t="shared" si="2"/>
        <v>3044.2642102986697</v>
      </c>
      <c r="S7" s="167">
        <f t="shared" si="2"/>
        <v>3433.6097555873362</v>
      </c>
      <c r="T7" s="167">
        <f t="shared" si="2"/>
        <v>4165.1372296826703</v>
      </c>
      <c r="U7" s="167">
        <f t="shared" si="2"/>
        <v>3519.3002352053363</v>
      </c>
      <c r="V7" s="167">
        <f t="shared" si="2"/>
        <v>2775.7158703123359</v>
      </c>
      <c r="W7" s="167">
        <f t="shared" si="2"/>
        <v>2016.2596131743351</v>
      </c>
      <c r="X7" s="167">
        <f t="shared" si="2"/>
        <v>2506.2151021996688</v>
      </c>
      <c r="Y7" s="167">
        <f t="shared" si="2"/>
        <v>2489.9415349696687</v>
      </c>
      <c r="Z7" s="167">
        <f t="shared" si="2"/>
        <v>2039.1057345536683</v>
      </c>
      <c r="AA7" s="167">
        <f t="shared" si="2"/>
        <v>3108.4899948950028</v>
      </c>
      <c r="AB7" s="167">
        <f t="shared" si="2"/>
        <v>2030.242893900335</v>
      </c>
      <c r="AC7" s="167">
        <f t="shared" si="2"/>
        <v>2236.5198951463353</v>
      </c>
      <c r="AD7" s="167">
        <f t="shared" si="2"/>
        <v>1864.0194131150015</v>
      </c>
      <c r="AE7" s="167">
        <f t="shared" si="2"/>
        <v>3105.8673129106692</v>
      </c>
      <c r="AF7" s="167">
        <f t="shared" ref="AF7" si="3">IF(ISTEXT(AF6),"NO",AF6-IF(ISTEXT(AF9),0,AF9))</f>
        <v>2771.1413715690023</v>
      </c>
      <c r="AG7" s="137">
        <v>2187.0646947177079</v>
      </c>
      <c r="AH7" s="137">
        <v>1584.0326992060102</v>
      </c>
      <c r="AI7" s="137">
        <v>1505.4144060240005</v>
      </c>
      <c r="AJ7" s="137">
        <v>1601.2517877113235</v>
      </c>
      <c r="AK7" s="137">
        <v>1589.7857494383281</v>
      </c>
      <c r="AL7" s="137">
        <v>1588.0430518214125</v>
      </c>
      <c r="AM7" s="137">
        <v>1755.6001177376029</v>
      </c>
      <c r="AN7" s="137">
        <v>1739.8685580741678</v>
      </c>
      <c r="AO7" s="137">
        <v>1793.0213098443826</v>
      </c>
      <c r="AP7" s="137">
        <v>1714.2221114504964</v>
      </c>
      <c r="AQ7" s="137">
        <v>1628.3033184847202</v>
      </c>
      <c r="AR7" s="137">
        <v>1644.3334091734948</v>
      </c>
      <c r="AS7" s="137">
        <v>1605.3467683377883</v>
      </c>
      <c r="AT7" s="137">
        <v>1733.126977564626</v>
      </c>
      <c r="AU7" s="137">
        <v>1702.9389211627829</v>
      </c>
      <c r="AV7" s="137">
        <v>1635.8670388595376</v>
      </c>
      <c r="AW7" s="137">
        <v>1613.8488462095495</v>
      </c>
      <c r="AX7" s="137">
        <v>1619.5918817972085</v>
      </c>
      <c r="AY7" s="137">
        <v>1648.9792183761626</v>
      </c>
      <c r="AZ7" s="137">
        <v>1614.655252690962</v>
      </c>
      <c r="BA7" s="137">
        <v>1617.4543035767601</v>
      </c>
    </row>
    <row r="8" spans="1:57" s="164" customFormat="1" ht="13.5" customHeight="1" x14ac:dyDescent="0.2">
      <c r="A8" s="166" t="s">
        <v>76</v>
      </c>
      <c r="B8" s="136" t="s">
        <v>177</v>
      </c>
      <c r="C8" s="167">
        <v>3959.0783991000003</v>
      </c>
      <c r="D8" s="167">
        <v>3922.743293333333</v>
      </c>
      <c r="E8" s="167">
        <v>3886.4081875666666</v>
      </c>
      <c r="F8" s="167">
        <v>3850.0730817999997</v>
      </c>
      <c r="G8" s="167">
        <v>3813.7379760333338</v>
      </c>
      <c r="H8" s="167">
        <v>3777.4028702666669</v>
      </c>
      <c r="I8" s="167">
        <v>3741.0677645000001</v>
      </c>
      <c r="J8" s="167">
        <v>3704.7326587333337</v>
      </c>
      <c r="K8" s="167">
        <v>3668.3975529666664</v>
      </c>
      <c r="L8" s="167">
        <v>3632.0624470900002</v>
      </c>
      <c r="M8" s="167">
        <v>3595.7273413233329</v>
      </c>
      <c r="N8" s="167">
        <v>3559.3922355566665</v>
      </c>
      <c r="O8" s="167">
        <v>3523.0571297900001</v>
      </c>
      <c r="P8" s="167">
        <v>3486.7220240233332</v>
      </c>
      <c r="Q8" s="167">
        <v>3450.3869182566668</v>
      </c>
      <c r="R8" s="167">
        <v>3414.0518124899995</v>
      </c>
      <c r="S8" s="167">
        <v>3377.7167067600003</v>
      </c>
      <c r="T8" s="167">
        <v>3341.381600993333</v>
      </c>
      <c r="U8" s="167">
        <v>3305.0464952266666</v>
      </c>
      <c r="V8" s="167">
        <v>3268.7113894600002</v>
      </c>
      <c r="W8" s="167">
        <v>3175.043688483333</v>
      </c>
      <c r="X8" s="167">
        <v>3132.2581503766669</v>
      </c>
      <c r="Y8" s="167">
        <v>3099.2851271800005</v>
      </c>
      <c r="Z8" s="167">
        <v>3000.6727429799998</v>
      </c>
      <c r="AA8" s="167">
        <v>2971.7662484033335</v>
      </c>
      <c r="AB8" s="167">
        <v>2759.5315118066665</v>
      </c>
      <c r="AC8" s="167">
        <v>2712.4841009933334</v>
      </c>
      <c r="AD8" s="167">
        <v>2687.6528942633331</v>
      </c>
      <c r="AE8" s="167">
        <v>2603.8545343800001</v>
      </c>
      <c r="AF8" s="167">
        <v>2614.4181185466668</v>
      </c>
      <c r="AG8" s="137">
        <v>2607.4092279329848</v>
      </c>
      <c r="AH8" s="137">
        <v>2602.0646029329851</v>
      </c>
      <c r="AI8" s="137">
        <v>2576.6815873079854</v>
      </c>
      <c r="AJ8" s="137">
        <v>2553.6348685579856</v>
      </c>
      <c r="AK8" s="137">
        <v>2504.7426185579848</v>
      </c>
      <c r="AL8" s="137">
        <v>2473.8038810579851</v>
      </c>
      <c r="AM8" s="137">
        <v>2442.8556560579855</v>
      </c>
      <c r="AN8" s="137">
        <v>2416.6511810579846</v>
      </c>
      <c r="AO8" s="137">
        <v>2402.306081057985</v>
      </c>
      <c r="AP8" s="137">
        <v>2387.960981057985</v>
      </c>
      <c r="AQ8" s="137">
        <v>2373.615881057985</v>
      </c>
      <c r="AR8" s="137">
        <v>2359.3846310579852</v>
      </c>
      <c r="AS8" s="137">
        <v>2345.1533810579849</v>
      </c>
      <c r="AT8" s="137">
        <v>2345.1533810579849</v>
      </c>
      <c r="AU8" s="137">
        <v>2345.1533810579849</v>
      </c>
      <c r="AV8" s="137">
        <v>2345.1533810579849</v>
      </c>
      <c r="AW8" s="137">
        <v>2345.1533810579849</v>
      </c>
      <c r="AX8" s="137">
        <v>2345.1533810579849</v>
      </c>
      <c r="AY8" s="137">
        <v>2345.1533810579849</v>
      </c>
      <c r="AZ8" s="137">
        <v>2345.1533810579849</v>
      </c>
      <c r="BA8" s="137">
        <v>2345.1533810579849</v>
      </c>
    </row>
    <row r="9" spans="1:57" s="164" customFormat="1" ht="13.5" customHeight="1" x14ac:dyDescent="0.2">
      <c r="A9" s="166" t="s">
        <v>77</v>
      </c>
      <c r="B9" s="136" t="s">
        <v>116</v>
      </c>
      <c r="C9" s="167">
        <v>88.510925352011881</v>
      </c>
      <c r="D9" s="167">
        <v>85.575970640493011</v>
      </c>
      <c r="E9" s="167">
        <v>82.641015932604503</v>
      </c>
      <c r="F9" s="167">
        <v>79.706061221086742</v>
      </c>
      <c r="G9" s="167">
        <v>76.771106513233065</v>
      </c>
      <c r="H9" s="167">
        <v>73.836151801679733</v>
      </c>
      <c r="I9" s="167">
        <v>70.901197093826056</v>
      </c>
      <c r="J9" s="167">
        <v>67.966242382269058</v>
      </c>
      <c r="K9" s="167">
        <v>65.031287674415395</v>
      </c>
      <c r="L9" s="167">
        <v>62.096332962858391</v>
      </c>
      <c r="M9" s="167">
        <v>59.161378255008387</v>
      </c>
      <c r="N9" s="167">
        <v>56.221179070173378</v>
      </c>
      <c r="O9" s="167">
        <v>53.280979889001379</v>
      </c>
      <c r="P9" s="167">
        <v>50.340780704129713</v>
      </c>
      <c r="Q9" s="167">
        <v>47.400581522961382</v>
      </c>
      <c r="R9" s="167">
        <v>53.828782074202721</v>
      </c>
      <c r="S9" s="167">
        <v>51.182077782146713</v>
      </c>
      <c r="T9" s="167">
        <v>48.60106678493004</v>
      </c>
      <c r="U9" s="167">
        <v>46.320121237976707</v>
      </c>
      <c r="V9" s="167">
        <v>43.720180116433369</v>
      </c>
      <c r="W9" s="167">
        <v>41.165349588660042</v>
      </c>
      <c r="X9" s="167">
        <v>38.916329097836702</v>
      </c>
      <c r="Y9" s="167">
        <v>13.920653564620009</v>
      </c>
      <c r="Z9" s="167">
        <v>8.72772349666654</v>
      </c>
      <c r="AA9" s="167">
        <v>33.33825558811003</v>
      </c>
      <c r="AB9" s="167">
        <v>132.20473338893345</v>
      </c>
      <c r="AC9" s="167">
        <v>75.200307086300072</v>
      </c>
      <c r="AD9" s="167">
        <v>0.91504058965000001</v>
      </c>
      <c r="AE9" s="167">
        <v>50.187615786000052</v>
      </c>
      <c r="AF9" s="167">
        <v>5.5216777253000098</v>
      </c>
      <c r="AG9" s="198">
        <v>-1.579641593792612</v>
      </c>
      <c r="AH9" s="198">
        <v>-1.8199110734371915</v>
      </c>
      <c r="AI9" s="198">
        <v>-1.6282051298940026</v>
      </c>
      <c r="AJ9" s="198">
        <v>-1.4236279287639799</v>
      </c>
      <c r="AK9" s="198">
        <v>-1.2190497583353268</v>
      </c>
      <c r="AL9" s="198">
        <v>-1.112697973561865</v>
      </c>
      <c r="AM9" s="198">
        <v>-1.0063452172017302</v>
      </c>
      <c r="AN9" s="198">
        <v>-0.89999148810819707</v>
      </c>
      <c r="AO9" s="198">
        <v>-0.79363678513273328</v>
      </c>
      <c r="AP9" s="198">
        <v>-0.68728110712499924</v>
      </c>
      <c r="AQ9" s="198">
        <v>-0.57006433270430024</v>
      </c>
      <c r="AR9" s="198">
        <v>-0.45284658094521418</v>
      </c>
      <c r="AS9" s="198">
        <v>-0.26382138410622402</v>
      </c>
      <c r="AT9" s="198">
        <v>-3.8162563262464255E-2</v>
      </c>
      <c r="AU9" s="198">
        <v>-0.15743314737361666</v>
      </c>
      <c r="AV9" s="198">
        <v>-3.3358093070537698</v>
      </c>
      <c r="AW9" s="198">
        <v>-5.4766377734060532</v>
      </c>
      <c r="AX9" s="198">
        <v>-5.5070359214938271</v>
      </c>
      <c r="AY9" s="198">
        <v>-6.9536251801851821</v>
      </c>
      <c r="AZ9" s="198">
        <v>-7.4879633530432743</v>
      </c>
      <c r="BA9" s="198">
        <v>-7.5784944308450655</v>
      </c>
    </row>
    <row r="10" spans="1:57" s="164" customFormat="1" ht="13.5" customHeight="1" x14ac:dyDescent="0.2">
      <c r="A10" s="166" t="s">
        <v>78</v>
      </c>
      <c r="B10" s="136" t="s">
        <v>117</v>
      </c>
      <c r="C10" s="167">
        <v>2110.6634038887128</v>
      </c>
      <c r="D10" s="167">
        <v>2092.9541251984551</v>
      </c>
      <c r="E10" s="167">
        <v>2069.02779317767</v>
      </c>
      <c r="F10" s="167">
        <v>2055.8468478188406</v>
      </c>
      <c r="G10" s="167">
        <v>2027.229162464718</v>
      </c>
      <c r="H10" s="167">
        <v>1973.7028570729767</v>
      </c>
      <c r="I10" s="167">
        <v>1993.6665250475064</v>
      </c>
      <c r="J10" s="167">
        <v>1986.5814130376991</v>
      </c>
      <c r="K10" s="167">
        <v>1944.8148410049321</v>
      </c>
      <c r="L10" s="167">
        <v>1902.074328984165</v>
      </c>
      <c r="M10" s="167">
        <v>1874.8680902561277</v>
      </c>
      <c r="N10" s="167">
        <v>1851.4924954563151</v>
      </c>
      <c r="O10" s="167">
        <v>1834.1179873238352</v>
      </c>
      <c r="P10" s="167">
        <v>1816.9636258588594</v>
      </c>
      <c r="Q10" s="167">
        <v>1801.805911021213</v>
      </c>
      <c r="R10" s="167">
        <v>1805.9473275794048</v>
      </c>
      <c r="S10" s="167">
        <v>1792.8172120473082</v>
      </c>
      <c r="T10" s="167">
        <v>1755.5870933893782</v>
      </c>
      <c r="U10" s="167">
        <v>1753.7247027880148</v>
      </c>
      <c r="V10" s="167">
        <v>1720.0540684127516</v>
      </c>
      <c r="W10" s="167">
        <v>1779.8253950552817</v>
      </c>
      <c r="X10" s="167">
        <v>1753.7188361450615</v>
      </c>
      <c r="Y10" s="167">
        <v>1742.7173529348881</v>
      </c>
      <c r="Z10" s="167">
        <v>1748.5813392679649</v>
      </c>
      <c r="AA10" s="167">
        <v>1934.103865938215</v>
      </c>
      <c r="AB10" s="167">
        <v>2009.3261434436051</v>
      </c>
      <c r="AC10" s="167">
        <v>2040.9979086327751</v>
      </c>
      <c r="AD10" s="167">
        <v>1947.4274593575617</v>
      </c>
      <c r="AE10" s="167">
        <v>2106.0036547073319</v>
      </c>
      <c r="AF10" s="167">
        <v>2020.9770556011285</v>
      </c>
      <c r="AG10" s="137">
        <v>2026.4315541827987</v>
      </c>
      <c r="AH10" s="137">
        <v>1983.5479796556963</v>
      </c>
      <c r="AI10" s="137">
        <v>1981.0201096634223</v>
      </c>
      <c r="AJ10" s="137">
        <v>1980.1289985329024</v>
      </c>
      <c r="AK10" s="137">
        <v>1943.4879190800141</v>
      </c>
      <c r="AL10" s="137">
        <v>1910.1873466842794</v>
      </c>
      <c r="AM10" s="137">
        <v>1881.3627211627911</v>
      </c>
      <c r="AN10" s="137">
        <v>1864.4564648780351</v>
      </c>
      <c r="AO10" s="137">
        <v>1853.7537159839615</v>
      </c>
      <c r="AP10" s="137">
        <v>1843.0868847650793</v>
      </c>
      <c r="AQ10" s="137">
        <v>1832.3577310314872</v>
      </c>
      <c r="AR10" s="137">
        <v>1808.05139045594</v>
      </c>
      <c r="AS10" s="137">
        <v>1797.7988708366956</v>
      </c>
      <c r="AT10" s="137">
        <v>1797.9951637811789</v>
      </c>
      <c r="AU10" s="137">
        <v>1797.9470693817213</v>
      </c>
      <c r="AV10" s="137">
        <v>1763.4240608933528</v>
      </c>
      <c r="AW10" s="137">
        <v>1763.4770686371971</v>
      </c>
      <c r="AX10" s="137">
        <v>1763.8667509228956</v>
      </c>
      <c r="AY10" s="137">
        <v>1763.8629823884185</v>
      </c>
      <c r="AZ10" s="137">
        <v>1763.8566474414447</v>
      </c>
      <c r="BA10" s="137">
        <v>1763.7773103195095</v>
      </c>
    </row>
    <row r="11" spans="1:57" s="164" customFormat="1" ht="13.5" customHeight="1" x14ac:dyDescent="0.2">
      <c r="A11" s="166" t="s">
        <v>79</v>
      </c>
      <c r="B11" s="136" t="s">
        <v>118</v>
      </c>
      <c r="C11" s="167">
        <f>IF(ISTEXT(C10),"NO",C10-IF(ISTEXT(C13),0,C13))</f>
        <v>2054.5906353635019</v>
      </c>
      <c r="D11" s="167">
        <f t="shared" ref="D11:AE11" si="4">IF(ISTEXT(D10),"NO",D10-IF(ISTEXT(D13),0,D13))</f>
        <v>2038.7484467090017</v>
      </c>
      <c r="E11" s="167">
        <f t="shared" si="4"/>
        <v>2016.6892047240019</v>
      </c>
      <c r="F11" s="167">
        <f t="shared" si="4"/>
        <v>2005.3753494046687</v>
      </c>
      <c r="G11" s="167">
        <f t="shared" si="4"/>
        <v>1978.6247540863349</v>
      </c>
      <c r="H11" s="167">
        <f t="shared" si="4"/>
        <v>1926.9655387303351</v>
      </c>
      <c r="I11" s="167">
        <f t="shared" si="4"/>
        <v>1948.796296744335</v>
      </c>
      <c r="J11" s="167">
        <f t="shared" si="4"/>
        <v>1943.5782747703352</v>
      </c>
      <c r="K11" s="167">
        <f t="shared" si="4"/>
        <v>1903.6787927733351</v>
      </c>
      <c r="L11" s="167">
        <f t="shared" si="4"/>
        <v>1862.805370788335</v>
      </c>
      <c r="M11" s="167">
        <f t="shared" si="4"/>
        <v>1837.4662220990017</v>
      </c>
      <c r="N11" s="167">
        <f t="shared" si="4"/>
        <v>1815.960133446335</v>
      </c>
      <c r="O11" s="167">
        <f t="shared" si="4"/>
        <v>1800.4551314613348</v>
      </c>
      <c r="P11" s="167">
        <f t="shared" si="4"/>
        <v>1785.1702761438351</v>
      </c>
      <c r="Q11" s="167">
        <f t="shared" si="4"/>
        <v>1771.8820674536682</v>
      </c>
      <c r="R11" s="167">
        <f t="shared" si="4"/>
        <v>1729.9888985490015</v>
      </c>
      <c r="S11" s="167">
        <f t="shared" si="4"/>
        <v>1718.4926182506681</v>
      </c>
      <c r="T11" s="167">
        <f t="shared" si="4"/>
        <v>1682.7012490290015</v>
      </c>
      <c r="U11" s="167">
        <f t="shared" si="4"/>
        <v>1681.3865198430015</v>
      </c>
      <c r="V11" s="167">
        <f t="shared" si="4"/>
        <v>1649.2108506584682</v>
      </c>
      <c r="W11" s="167">
        <f t="shared" si="4"/>
        <v>1709.3079916540016</v>
      </c>
      <c r="X11" s="167">
        <f t="shared" si="4"/>
        <v>1683.535694664668</v>
      </c>
      <c r="Y11" s="167">
        <f t="shared" si="4"/>
        <v>1667.9721416356681</v>
      </c>
      <c r="Z11" s="167">
        <f t="shared" si="4"/>
        <v>1730.580001360335</v>
      </c>
      <c r="AA11" s="167">
        <f t="shared" si="4"/>
        <v>1727.4447164786682</v>
      </c>
      <c r="AB11" s="167">
        <f t="shared" si="4"/>
        <v>1799.1889512786684</v>
      </c>
      <c r="AC11" s="167">
        <f t="shared" si="4"/>
        <v>1961.639105999335</v>
      </c>
      <c r="AD11" s="167">
        <f t="shared" si="4"/>
        <v>1902.7493548466684</v>
      </c>
      <c r="AE11" s="167">
        <f t="shared" si="4"/>
        <v>2041.4442849420018</v>
      </c>
      <c r="AF11" s="167">
        <f t="shared" ref="AF11" si="5">IF(ISTEXT(AF10),"NO",AF10-IF(ISTEXT(AF13),0,AF13))</f>
        <v>1976.4462434270017</v>
      </c>
      <c r="AG11" s="137">
        <v>1931.6388820684363</v>
      </c>
      <c r="AH11" s="137">
        <v>1887.6303176820172</v>
      </c>
      <c r="AI11" s="137">
        <v>1885.6833144921302</v>
      </c>
      <c r="AJ11" s="137">
        <v>1885.2973094090848</v>
      </c>
      <c r="AK11" s="137">
        <v>1849.8581261820455</v>
      </c>
      <c r="AL11" s="137">
        <v>1815.5845236271782</v>
      </c>
      <c r="AM11" s="137">
        <v>1787.1691879878108</v>
      </c>
      <c r="AN11" s="137">
        <v>1770.5444218774767</v>
      </c>
      <c r="AO11" s="137">
        <v>1759.803548161334</v>
      </c>
      <c r="AP11" s="137">
        <v>1749.0986619693213</v>
      </c>
      <c r="AQ11" s="137">
        <v>1737.3269187856133</v>
      </c>
      <c r="AR11" s="137">
        <v>1713.0601330319034</v>
      </c>
      <c r="AS11" s="137">
        <v>1701.2495558066203</v>
      </c>
      <c r="AT11" s="137">
        <v>1704.051889174945</v>
      </c>
      <c r="AU11" s="137">
        <v>1704.1497698797154</v>
      </c>
      <c r="AV11" s="137">
        <v>1666.7406050201716</v>
      </c>
      <c r="AW11" s="137">
        <v>1664.657747263487</v>
      </c>
      <c r="AX11" s="137">
        <v>1668.7294386456722</v>
      </c>
      <c r="AY11" s="137">
        <v>1668.2822085500584</v>
      </c>
      <c r="AZ11" s="137">
        <v>1668.3975275792984</v>
      </c>
      <c r="BA11" s="137">
        <v>1668.6166003788983</v>
      </c>
    </row>
    <row r="12" spans="1:57" s="164" customFormat="1" ht="13.5" customHeight="1" x14ac:dyDescent="0.2">
      <c r="A12" s="166" t="s">
        <v>79</v>
      </c>
      <c r="B12" s="136" t="s">
        <v>177</v>
      </c>
      <c r="C12" s="203">
        <v>1974.1789758900002</v>
      </c>
      <c r="D12" s="203">
        <v>1954.3922706000001</v>
      </c>
      <c r="E12" s="203">
        <v>1934.60556531</v>
      </c>
      <c r="F12" s="203">
        <v>1914.8188600199999</v>
      </c>
      <c r="G12" s="203">
        <v>1895.03215473</v>
      </c>
      <c r="H12" s="203">
        <v>1875.2454494033334</v>
      </c>
      <c r="I12" s="203">
        <v>1855.4587441133333</v>
      </c>
      <c r="J12" s="203">
        <v>1835.6720388233334</v>
      </c>
      <c r="K12" s="203">
        <v>1815.8853335333333</v>
      </c>
      <c r="L12" s="203">
        <v>1796.0986282433332</v>
      </c>
      <c r="M12" s="203">
        <v>1776.3119229166666</v>
      </c>
      <c r="N12" s="203">
        <v>1756.5252176266667</v>
      </c>
      <c r="O12" s="203">
        <v>1736.7385123366666</v>
      </c>
      <c r="P12" s="203">
        <v>1716.9518070466665</v>
      </c>
      <c r="Q12" s="203">
        <v>1697.1651017199999</v>
      </c>
      <c r="R12" s="203">
        <v>1675.6845958966667</v>
      </c>
      <c r="S12" s="203">
        <v>1655.7131434066669</v>
      </c>
      <c r="T12" s="203">
        <v>1635.7416908799999</v>
      </c>
      <c r="U12" s="203">
        <v>1615.7702383900003</v>
      </c>
      <c r="V12" s="203">
        <v>1595.7987858999998</v>
      </c>
      <c r="W12" s="203">
        <v>1662.8023218033334</v>
      </c>
      <c r="X12" s="203">
        <v>1609.0003228200001</v>
      </c>
      <c r="Y12" s="203">
        <v>1586.1342740099999</v>
      </c>
      <c r="Z12" s="203">
        <v>1629.1774927633332</v>
      </c>
      <c r="AA12" s="203">
        <v>1600.6990583833333</v>
      </c>
      <c r="AB12" s="203">
        <v>1761.8846004466668</v>
      </c>
      <c r="AC12" s="203">
        <v>1662.8023218033334</v>
      </c>
      <c r="AD12" s="203">
        <v>1804.6497015433333</v>
      </c>
      <c r="AE12" s="203">
        <v>1858.3454279133332</v>
      </c>
      <c r="AF12" s="203">
        <v>1847.2143094533333</v>
      </c>
      <c r="AG12" s="198">
        <v>1842.1999250783567</v>
      </c>
      <c r="AH12" s="198">
        <v>1838.2897523586043</v>
      </c>
      <c r="AI12" s="198">
        <v>1819.6718641687175</v>
      </c>
      <c r="AJ12" s="198">
        <v>1802.7605774190054</v>
      </c>
      <c r="AK12" s="198">
        <v>1766.9709011919658</v>
      </c>
      <c r="AL12" s="198">
        <v>1742.6013767037664</v>
      </c>
      <c r="AM12" s="198">
        <v>1719.7340547443976</v>
      </c>
      <c r="AN12" s="198">
        <v>1700.3318090500641</v>
      </c>
      <c r="AO12" s="198">
        <v>1689.592136833121</v>
      </c>
      <c r="AP12" s="198">
        <v>1678.8525354401488</v>
      </c>
      <c r="AQ12" s="198">
        <v>1667.1092326152891</v>
      </c>
      <c r="AR12" s="198">
        <v>1656.450027345529</v>
      </c>
      <c r="AS12" s="198">
        <v>1644.1935579649878</v>
      </c>
      <c r="AT12" s="198">
        <v>1647.0163166638019</v>
      </c>
      <c r="AU12" s="198">
        <v>1647.1384674653189</v>
      </c>
      <c r="AV12" s="198">
        <v>1644.3064398176209</v>
      </c>
      <c r="AW12" s="198">
        <v>1642.2611745767115</v>
      </c>
      <c r="AX12" s="198">
        <v>1646.2673585477053</v>
      </c>
      <c r="AY12" s="198">
        <v>1645.8306979897145</v>
      </c>
      <c r="AZ12" s="198">
        <v>1645.9546153980029</v>
      </c>
      <c r="BA12" s="198">
        <v>1646.1791522331116</v>
      </c>
    </row>
    <row r="13" spans="1:57" s="164" customFormat="1" ht="13.5" customHeight="1" x14ac:dyDescent="0.2">
      <c r="A13" s="166" t="s">
        <v>80</v>
      </c>
      <c r="B13" s="136" t="s">
        <v>119</v>
      </c>
      <c r="C13" s="167">
        <v>56.072768525210741</v>
      </c>
      <c r="D13" s="167">
        <v>54.205678489453383</v>
      </c>
      <c r="E13" s="167">
        <v>52.338588453668052</v>
      </c>
      <c r="F13" s="167">
        <v>50.471498414172054</v>
      </c>
      <c r="G13" s="167">
        <v>48.604408378383042</v>
      </c>
      <c r="H13" s="167">
        <v>46.737318342641707</v>
      </c>
      <c r="I13" s="167">
        <v>44.870228303171373</v>
      </c>
      <c r="J13" s="167">
        <v>43.003138267364037</v>
      </c>
      <c r="K13" s="167">
        <v>41.136048231597037</v>
      </c>
      <c r="L13" s="167">
        <v>39.268958195830038</v>
      </c>
      <c r="M13" s="167">
        <v>37.401868157126032</v>
      </c>
      <c r="N13" s="167">
        <v>35.532362009980027</v>
      </c>
      <c r="O13" s="167">
        <v>33.662855862500358</v>
      </c>
      <c r="P13" s="167">
        <v>31.793349715024359</v>
      </c>
      <c r="Q13" s="167">
        <v>29.92384356754469</v>
      </c>
      <c r="R13" s="167">
        <v>75.958429030403394</v>
      </c>
      <c r="S13" s="167">
        <v>74.324593796640073</v>
      </c>
      <c r="T13" s="167">
        <v>72.885844360376737</v>
      </c>
      <c r="U13" s="167">
        <v>72.338182945013401</v>
      </c>
      <c r="V13" s="167">
        <v>70.843217754283401</v>
      </c>
      <c r="W13" s="167">
        <v>70.517403401280063</v>
      </c>
      <c r="X13" s="167">
        <v>70.183141480393402</v>
      </c>
      <c r="Y13" s="167">
        <v>74.745211299220074</v>
      </c>
      <c r="Z13" s="167">
        <v>18.00133790763002</v>
      </c>
      <c r="AA13" s="167">
        <v>206.65914945954685</v>
      </c>
      <c r="AB13" s="167">
        <v>210.13719216493686</v>
      </c>
      <c r="AC13" s="167">
        <v>79.358802633440064</v>
      </c>
      <c r="AD13" s="167">
        <v>44.67810451089337</v>
      </c>
      <c r="AE13" s="167">
        <v>64.559369765330061</v>
      </c>
      <c r="AF13" s="167">
        <v>44.530812174126709</v>
      </c>
      <c r="AG13" s="137">
        <v>26.613632810810547</v>
      </c>
      <c r="AH13" s="137">
        <v>27.882695170127025</v>
      </c>
      <c r="AI13" s="137">
        <v>27.986066180240215</v>
      </c>
      <c r="AJ13" s="137">
        <v>28.1022195077656</v>
      </c>
      <c r="AK13" s="137">
        <v>28.218288281916895</v>
      </c>
      <c r="AL13" s="137">
        <v>30.025319191049132</v>
      </c>
      <c r="AM13" s="137">
        <v>30.450285808928452</v>
      </c>
      <c r="AN13" s="137">
        <v>30.875177134506412</v>
      </c>
      <c r="AO13" s="137">
        <v>31.299995956575373</v>
      </c>
      <c r="AP13" s="137">
        <v>31.72474492970613</v>
      </c>
      <c r="AQ13" s="137">
        <v>33.15402837982186</v>
      </c>
      <c r="AR13" s="137">
        <v>33.498098557984555</v>
      </c>
      <c r="AS13" s="137">
        <v>35.439781164023536</v>
      </c>
      <c r="AT13" s="137">
        <v>32.833740740181987</v>
      </c>
      <c r="AU13" s="137">
        <v>32.687765635954115</v>
      </c>
      <c r="AV13" s="137">
        <v>35.573922007129433</v>
      </c>
      <c r="AW13" s="137">
        <v>37.709787507658284</v>
      </c>
      <c r="AX13" s="137">
        <v>34.027778411171475</v>
      </c>
      <c r="AY13" s="137">
        <v>34.471239972308162</v>
      </c>
      <c r="AZ13" s="137">
        <v>34.349585996094554</v>
      </c>
      <c r="BA13" s="137">
        <v>34.051176074559315</v>
      </c>
    </row>
    <row r="14" spans="1:57" s="164" customFormat="1" ht="13.5" customHeight="1" x14ac:dyDescent="0.2">
      <c r="A14" s="166" t="s">
        <v>81</v>
      </c>
      <c r="B14" s="136" t="s">
        <v>120</v>
      </c>
      <c r="C14" s="167">
        <v>108.81288094171742</v>
      </c>
      <c r="D14" s="167">
        <v>100.48272365453676</v>
      </c>
      <c r="E14" s="167">
        <v>100.07021853242343</v>
      </c>
      <c r="F14" s="167">
        <v>87.569740076940079</v>
      </c>
      <c r="G14" s="167">
        <v>83.822621621456747</v>
      </c>
      <c r="H14" s="167">
        <v>79.658676499306736</v>
      </c>
      <c r="I14" s="167">
        <v>94.043518043493421</v>
      </c>
      <c r="J14" s="167">
        <v>115.30599958801011</v>
      </c>
      <c r="K14" s="167">
        <v>95.719467799193424</v>
      </c>
      <c r="L14" s="167">
        <v>78.425482677080083</v>
      </c>
      <c r="M14" s="167">
        <v>77.179324221596744</v>
      </c>
      <c r="N14" s="167">
        <v>85.516673094380081</v>
      </c>
      <c r="O14" s="167">
        <v>95.729741967566767</v>
      </c>
      <c r="P14" s="167">
        <v>91.145464174050076</v>
      </c>
      <c r="Q14" s="167">
        <v>97.607093046870091</v>
      </c>
      <c r="R14" s="167">
        <v>257.22790017037693</v>
      </c>
      <c r="S14" s="167">
        <v>259.87992495901358</v>
      </c>
      <c r="T14" s="167">
        <v>240.26896045702023</v>
      </c>
      <c r="U14" s="167">
        <v>220.2264729157902</v>
      </c>
      <c r="V14" s="167">
        <v>233.94840056826354</v>
      </c>
      <c r="W14" s="167">
        <v>225.69015906873355</v>
      </c>
      <c r="X14" s="167">
        <v>231.81118338843689</v>
      </c>
      <c r="Y14" s="167">
        <v>63.734911134125021</v>
      </c>
      <c r="Z14" s="167">
        <v>36.95714665935035</v>
      </c>
      <c r="AA14" s="167">
        <v>61.566799618041728</v>
      </c>
      <c r="AB14" s="167">
        <v>49.626535717293379</v>
      </c>
      <c r="AC14" s="167">
        <v>77.534974936466739</v>
      </c>
      <c r="AD14" s="167">
        <v>21.82113113253336</v>
      </c>
      <c r="AE14" s="167">
        <v>66.111565357566732</v>
      </c>
      <c r="AF14" s="167">
        <v>44.014031255810039</v>
      </c>
      <c r="AG14" s="137">
        <v>5.7988499456965386</v>
      </c>
      <c r="AH14" s="137">
        <v>-0.63197039238286479</v>
      </c>
      <c r="AI14" s="137">
        <v>-0.6543856423828629</v>
      </c>
      <c r="AJ14" s="137">
        <v>-14.914511837716192</v>
      </c>
      <c r="AK14" s="137">
        <v>-14.936927087716194</v>
      </c>
      <c r="AL14" s="137">
        <v>-4.3071833689828551</v>
      </c>
      <c r="AM14" s="137">
        <v>-4.3295986189828621</v>
      </c>
      <c r="AN14" s="137">
        <v>-4.3520138689828567</v>
      </c>
      <c r="AO14" s="137">
        <v>-4.3744291189828655</v>
      </c>
      <c r="AP14" s="137">
        <v>-4.39684436898286</v>
      </c>
      <c r="AQ14" s="137">
        <v>-4.4192596189828546</v>
      </c>
      <c r="AR14" s="137">
        <v>6.6839859545838056</v>
      </c>
      <c r="AS14" s="137">
        <v>6.6615707045838075</v>
      </c>
      <c r="AT14" s="137">
        <v>6.6391554545838067</v>
      </c>
      <c r="AU14" s="137">
        <v>6.6167402045838086</v>
      </c>
      <c r="AV14" s="137">
        <v>6.6824632402980919</v>
      </c>
      <c r="AW14" s="137">
        <v>6.7481862760123787</v>
      </c>
      <c r="AX14" s="137">
        <v>6.8139093117266629</v>
      </c>
      <c r="AY14" s="137">
        <v>6.8796323474409498</v>
      </c>
      <c r="AZ14" s="137">
        <v>6.9453553831552366</v>
      </c>
      <c r="BA14" s="137">
        <v>7.0110784188695199</v>
      </c>
    </row>
    <row r="15" spans="1:57" s="164" customFormat="1" ht="13.5" customHeight="1" x14ac:dyDescent="0.2">
      <c r="A15" s="166" t="s">
        <v>82</v>
      </c>
      <c r="B15" s="136" t="s">
        <v>121</v>
      </c>
      <c r="C15" s="167">
        <f>IF((IF(ISTEXT(C14),"NO",C14-IF(ISTEXT(C16),0,C16)))=0,"NO",IF(ISTEXT(C14),"NO",C14-IF(ISTEXT(C16),0,C16)))</f>
        <v>99.542520000000081</v>
      </c>
      <c r="D15" s="167">
        <f t="shared" ref="D15:AE15" si="6">IF((IF(ISTEXT(D14),"NO",D14-IF(ISTEXT(D16),0,D16)))=0,"NO",IF(ISTEXT(D14),"NO",D14-IF(ISTEXT(D16),0,D16)))</f>
        <v>91.205986666666746</v>
      </c>
      <c r="E15" s="167">
        <f t="shared" si="6"/>
        <v>90.789160000000081</v>
      </c>
      <c r="F15" s="167">
        <f t="shared" si="6"/>
        <v>78.284360000000063</v>
      </c>
      <c r="G15" s="167">
        <f t="shared" si="6"/>
        <v>74.532920000000061</v>
      </c>
      <c r="H15" s="167">
        <f t="shared" si="6"/>
        <v>70.364653333333393</v>
      </c>
      <c r="I15" s="167">
        <f t="shared" si="6"/>
        <v>84.745173333333412</v>
      </c>
      <c r="J15" s="167">
        <f t="shared" si="6"/>
        <v>106.00333333333343</v>
      </c>
      <c r="K15" s="167">
        <f t="shared" si="6"/>
        <v>86.412480000000087</v>
      </c>
      <c r="L15" s="167">
        <f t="shared" si="6"/>
        <v>69.114173333333397</v>
      </c>
      <c r="M15" s="167">
        <f t="shared" si="6"/>
        <v>67.863693333333401</v>
      </c>
      <c r="N15" s="167">
        <f t="shared" si="6"/>
        <v>76.200226666666737</v>
      </c>
      <c r="O15" s="167">
        <f t="shared" si="6"/>
        <v>86.412480000000087</v>
      </c>
      <c r="P15" s="167">
        <f t="shared" si="6"/>
        <v>81.82738666666674</v>
      </c>
      <c r="Q15" s="167">
        <f t="shared" si="6"/>
        <v>88.288200000000074</v>
      </c>
      <c r="R15" s="167">
        <f t="shared" si="6"/>
        <v>83.70310666666677</v>
      </c>
      <c r="S15" s="167">
        <f t="shared" si="6"/>
        <v>86.412480000000102</v>
      </c>
      <c r="T15" s="167">
        <f t="shared" si="6"/>
        <v>66.821626666666731</v>
      </c>
      <c r="U15" s="167">
        <f t="shared" si="6"/>
        <v>46.605533333333369</v>
      </c>
      <c r="V15" s="167">
        <f t="shared" si="6"/>
        <v>60.360813333333368</v>
      </c>
      <c r="W15" s="167">
        <f t="shared" si="6"/>
        <v>52.103913341333396</v>
      </c>
      <c r="X15" s="167">
        <f t="shared" si="6"/>
        <v>58.068266666666716</v>
      </c>
      <c r="Y15" s="167">
        <f t="shared" si="6"/>
        <v>48.064426666666712</v>
      </c>
      <c r="Z15" s="167">
        <f t="shared" si="6"/>
        <v>40.308986666666698</v>
      </c>
      <c r="AA15" s="167">
        <f t="shared" si="6"/>
        <v>48.228693333333382</v>
      </c>
      <c r="AB15" s="167">
        <f t="shared" si="6"/>
        <v>40.72581333333337</v>
      </c>
      <c r="AC15" s="167">
        <f t="shared" si="6"/>
        <v>42.184706666666706</v>
      </c>
      <c r="AD15" s="167">
        <f t="shared" si="6"/>
        <v>30.51356000000003</v>
      </c>
      <c r="AE15" s="167">
        <f t="shared" si="6"/>
        <v>52.605373333333382</v>
      </c>
      <c r="AF15" s="167">
        <f t="shared" ref="AF15" si="7">IF((IF(ISTEXT(AF14),"NO",AF14-IF(ISTEXT(AF16),0,AF16)))=0,"NO",IF(ISTEXT(AF14),"NO",AF14-IF(ISTEXT(AF16),0,AF16)))</f>
        <v>29.679906666666689</v>
      </c>
      <c r="AG15" s="137">
        <v>8.2133333333333329</v>
      </c>
      <c r="AH15" s="137">
        <v>8.2133333333333329</v>
      </c>
      <c r="AI15" s="137">
        <v>8.2133333333333329</v>
      </c>
      <c r="AJ15" s="137">
        <v>8.2133333333333329</v>
      </c>
      <c r="AK15" s="137">
        <v>8.2133333333333329</v>
      </c>
      <c r="AL15" s="137">
        <v>8.2133333333333329</v>
      </c>
      <c r="AM15" s="137">
        <v>8.2133333333333329</v>
      </c>
      <c r="AN15" s="137">
        <v>8.2133333333333329</v>
      </c>
      <c r="AO15" s="137">
        <v>8.2133333333333329</v>
      </c>
      <c r="AP15" s="137">
        <v>8.2133333333333329</v>
      </c>
      <c r="AQ15" s="137">
        <v>8.2133333333333329</v>
      </c>
      <c r="AR15" s="137">
        <v>8.2133333333333329</v>
      </c>
      <c r="AS15" s="137">
        <v>8.2133333333333329</v>
      </c>
      <c r="AT15" s="137">
        <v>8.2133333333333329</v>
      </c>
      <c r="AU15" s="137">
        <v>8.2133333333333329</v>
      </c>
      <c r="AV15" s="137">
        <v>8.2133333333333329</v>
      </c>
      <c r="AW15" s="137">
        <v>8.2133333333333329</v>
      </c>
      <c r="AX15" s="137">
        <v>8.2133333333333329</v>
      </c>
      <c r="AY15" s="137">
        <v>8.2133333333333329</v>
      </c>
      <c r="AZ15" s="137">
        <v>8.2133333333333329</v>
      </c>
      <c r="BA15" s="137">
        <v>8.2133333333333329</v>
      </c>
    </row>
    <row r="16" spans="1:57" s="164" customFormat="1" ht="13.5" customHeight="1" x14ac:dyDescent="0.2">
      <c r="A16" s="166" t="s">
        <v>83</v>
      </c>
      <c r="B16" s="136" t="s">
        <v>122</v>
      </c>
      <c r="C16" s="167">
        <v>9.2703609417173407</v>
      </c>
      <c r="D16" s="167">
        <v>9.2767369878700094</v>
      </c>
      <c r="E16" s="167">
        <v>9.2810585324233408</v>
      </c>
      <c r="F16" s="167">
        <v>9.2853800769400099</v>
      </c>
      <c r="G16" s="167">
        <v>9.2897016214566808</v>
      </c>
      <c r="H16" s="167">
        <v>9.2940231659733392</v>
      </c>
      <c r="I16" s="167">
        <v>9.2983447101600092</v>
      </c>
      <c r="J16" s="167">
        <v>9.3026662546766801</v>
      </c>
      <c r="K16" s="167">
        <v>9.3069877991933403</v>
      </c>
      <c r="L16" s="167">
        <v>9.3113093437466805</v>
      </c>
      <c r="M16" s="167">
        <v>9.3156308882633407</v>
      </c>
      <c r="N16" s="167">
        <v>9.3164464277133394</v>
      </c>
      <c r="O16" s="167">
        <v>9.3172619675666795</v>
      </c>
      <c r="P16" s="167">
        <v>9.3180775073833395</v>
      </c>
      <c r="Q16" s="167">
        <v>9.3188930468700093</v>
      </c>
      <c r="R16" s="167">
        <v>173.52479350371016</v>
      </c>
      <c r="S16" s="167">
        <v>173.46744495901348</v>
      </c>
      <c r="T16" s="167">
        <v>173.4473337903535</v>
      </c>
      <c r="U16" s="167">
        <v>173.62093958245683</v>
      </c>
      <c r="V16" s="167">
        <v>173.58758723493017</v>
      </c>
      <c r="W16" s="167">
        <v>173.58624572740015</v>
      </c>
      <c r="X16" s="167">
        <v>173.74291672177017</v>
      </c>
      <c r="Y16" s="167">
        <v>15.67048446745831</v>
      </c>
      <c r="Z16" s="167">
        <v>-3.3518400073163499</v>
      </c>
      <c r="AA16" s="167">
        <v>13.338106284708349</v>
      </c>
      <c r="AB16" s="167">
        <v>8.9007223839600105</v>
      </c>
      <c r="AC16" s="167">
        <v>35.350268269800033</v>
      </c>
      <c r="AD16" s="167">
        <v>-8.6924288674666705</v>
      </c>
      <c r="AE16" s="167">
        <v>13.50619202423335</v>
      </c>
      <c r="AF16" s="167">
        <v>14.33412458914335</v>
      </c>
      <c r="AG16" s="137">
        <v>-2.4144833876367939</v>
      </c>
      <c r="AH16" s="137">
        <v>-8.8453037257161977</v>
      </c>
      <c r="AI16" s="137">
        <v>-8.8677189757161958</v>
      </c>
      <c r="AJ16" s="137">
        <v>-23.127845171049525</v>
      </c>
      <c r="AK16" s="137">
        <v>-23.150260421049527</v>
      </c>
      <c r="AL16" s="137">
        <v>-12.520516702316188</v>
      </c>
      <c r="AM16" s="137">
        <v>-12.542931952316195</v>
      </c>
      <c r="AN16" s="137">
        <v>-12.56534720231619</v>
      </c>
      <c r="AO16" s="137">
        <v>-12.587762452316198</v>
      </c>
      <c r="AP16" s="137">
        <v>-12.610177702316193</v>
      </c>
      <c r="AQ16" s="137">
        <v>-12.632592952316188</v>
      </c>
      <c r="AR16" s="137">
        <v>-1.5293473787495275</v>
      </c>
      <c r="AS16" s="137">
        <v>-1.5517626287495254</v>
      </c>
      <c r="AT16" s="137">
        <v>-1.5741778787495264</v>
      </c>
      <c r="AU16" s="137">
        <v>-1.5965931287495243</v>
      </c>
      <c r="AV16" s="137">
        <v>-1.5308700930352408</v>
      </c>
      <c r="AW16" s="137">
        <v>-1.465147057320954</v>
      </c>
      <c r="AX16" s="137">
        <v>-1.3994240216066702</v>
      </c>
      <c r="AY16" s="137">
        <v>-1.3337009858923834</v>
      </c>
      <c r="AZ16" s="137">
        <v>-1.2679779501780968</v>
      </c>
      <c r="BA16" s="137">
        <v>-1.2022549144638133</v>
      </c>
    </row>
    <row r="17" spans="1:57" s="164" customFormat="1" ht="13.5" customHeight="1" x14ac:dyDescent="0.2">
      <c r="A17" s="166" t="s">
        <v>84</v>
      </c>
      <c r="B17" s="136" t="s">
        <v>123</v>
      </c>
      <c r="C17" s="167">
        <v>428.3785006994699</v>
      </c>
      <c r="D17" s="167">
        <v>425.32264497751828</v>
      </c>
      <c r="E17" s="167">
        <v>422.26678925912705</v>
      </c>
      <c r="F17" s="167">
        <v>419.21093353705442</v>
      </c>
      <c r="G17" s="167">
        <v>416.15507781864846</v>
      </c>
      <c r="H17" s="167">
        <v>399.34418240257583</v>
      </c>
      <c r="I17" s="167">
        <v>382.53328698650324</v>
      </c>
      <c r="J17" s="167">
        <v>365.7223915704306</v>
      </c>
      <c r="K17" s="167">
        <v>348.9114961580247</v>
      </c>
      <c r="L17" s="167">
        <v>332.10060073828538</v>
      </c>
      <c r="M17" s="167">
        <v>315.2897053222494</v>
      </c>
      <c r="N17" s="167">
        <v>298.45543677947683</v>
      </c>
      <c r="O17" s="167">
        <v>281.62116823303751</v>
      </c>
      <c r="P17" s="167">
        <v>264.78689968329826</v>
      </c>
      <c r="Q17" s="167">
        <v>259.78173903189565</v>
      </c>
      <c r="R17" s="167">
        <v>252.96961299413124</v>
      </c>
      <c r="S17" s="167">
        <v>246.72237740436785</v>
      </c>
      <c r="T17" s="167">
        <v>240.54524162163446</v>
      </c>
      <c r="U17" s="167">
        <v>234.68829879322772</v>
      </c>
      <c r="V17" s="167">
        <v>228.49096311040768</v>
      </c>
      <c r="W17" s="167">
        <v>222.35335249214427</v>
      </c>
      <c r="X17" s="167">
        <v>254.9173646407576</v>
      </c>
      <c r="Y17" s="167">
        <v>245.08371372773615</v>
      </c>
      <c r="Z17" s="167">
        <v>249.34685457650113</v>
      </c>
      <c r="AA17" s="167">
        <v>214.47969056337791</v>
      </c>
      <c r="AB17" s="167">
        <v>237.27761179057202</v>
      </c>
      <c r="AC17" s="167">
        <v>259.57683407753552</v>
      </c>
      <c r="AD17" s="167">
        <v>192.83906469711087</v>
      </c>
      <c r="AE17" s="167">
        <v>212.1825230861576</v>
      </c>
      <c r="AF17" s="167">
        <v>206.07409522028186</v>
      </c>
      <c r="AG17" s="137">
        <v>194.48032198697499</v>
      </c>
      <c r="AH17" s="137">
        <v>199.64105597317305</v>
      </c>
      <c r="AI17" s="137">
        <v>202.11302927176644</v>
      </c>
      <c r="AJ17" s="137">
        <v>204.60284335695599</v>
      </c>
      <c r="AK17" s="137">
        <v>207.09265878568544</v>
      </c>
      <c r="AL17" s="137">
        <v>209.58247555953946</v>
      </c>
      <c r="AM17" s="137">
        <v>212.07229368010499</v>
      </c>
      <c r="AN17" s="137">
        <v>214.56211314897143</v>
      </c>
      <c r="AO17" s="137">
        <v>217.05193396773089</v>
      </c>
      <c r="AP17" s="137">
        <v>219.54175613797773</v>
      </c>
      <c r="AQ17" s="137">
        <v>222.03157966130894</v>
      </c>
      <c r="AR17" s="137">
        <v>224.5214045393241</v>
      </c>
      <c r="AS17" s="137">
        <v>227.01123077362524</v>
      </c>
      <c r="AT17" s="137">
        <v>229.50105836581687</v>
      </c>
      <c r="AU17" s="137">
        <v>231.99088731750609</v>
      </c>
      <c r="AV17" s="137">
        <v>231.63386927930205</v>
      </c>
      <c r="AW17" s="137">
        <v>231.27685260381739</v>
      </c>
      <c r="AX17" s="137">
        <v>230.91983729266687</v>
      </c>
      <c r="AY17" s="137">
        <v>230.5628233474678</v>
      </c>
      <c r="AZ17" s="137">
        <v>230.2058107698399</v>
      </c>
      <c r="BA17" s="137">
        <v>229.84879956140557</v>
      </c>
    </row>
    <row r="18" spans="1:57" s="164" customFormat="1" ht="13.5" customHeight="1" x14ac:dyDescent="0.2">
      <c r="A18" s="166" t="s">
        <v>85</v>
      </c>
      <c r="B18" s="136" t="s">
        <v>124</v>
      </c>
      <c r="C18" s="167" t="str">
        <f>IF((IF(ISTEXT(C17),"NO",C17-IF(ISTEXT(C19),0,C19)))=0,"NO",IF(ISTEXT(C17),"NO",C17-IF(ISTEXT(C19),0,C19)))</f>
        <v>NO</v>
      </c>
      <c r="D18" s="167" t="str">
        <f t="shared" ref="D18:AE18" si="8">IF((IF(ISTEXT(D17),"NO",D17-IF(ISTEXT(D19),0,D19)))=0,"NO",IF(ISTEXT(D17),"NO",D17-IF(ISTEXT(D19),0,D19)))</f>
        <v>NO</v>
      </c>
      <c r="E18" s="167" t="str">
        <f t="shared" si="8"/>
        <v>NO</v>
      </c>
      <c r="F18" s="167" t="str">
        <f t="shared" si="8"/>
        <v>NO</v>
      </c>
      <c r="G18" s="167" t="str">
        <f t="shared" si="8"/>
        <v>NO</v>
      </c>
      <c r="H18" s="167" t="str">
        <f t="shared" si="8"/>
        <v>NO</v>
      </c>
      <c r="I18" s="167" t="str">
        <f t="shared" si="8"/>
        <v>NO</v>
      </c>
      <c r="J18" s="167" t="str">
        <f t="shared" si="8"/>
        <v>NO</v>
      </c>
      <c r="K18" s="167" t="str">
        <f t="shared" si="8"/>
        <v>NO</v>
      </c>
      <c r="L18" s="167" t="str">
        <f t="shared" si="8"/>
        <v>NO</v>
      </c>
      <c r="M18" s="167" t="str">
        <f t="shared" si="8"/>
        <v>NO</v>
      </c>
      <c r="N18" s="167" t="str">
        <f t="shared" si="8"/>
        <v>NO</v>
      </c>
      <c r="O18" s="167" t="str">
        <f t="shared" si="8"/>
        <v>NO</v>
      </c>
      <c r="P18" s="167" t="str">
        <f t="shared" si="8"/>
        <v>NO</v>
      </c>
      <c r="Q18" s="167" t="str">
        <f t="shared" si="8"/>
        <v>NO</v>
      </c>
      <c r="R18" s="167" t="str">
        <f t="shared" si="8"/>
        <v>NO</v>
      </c>
      <c r="S18" s="167" t="str">
        <f t="shared" si="8"/>
        <v>NO</v>
      </c>
      <c r="T18" s="167" t="str">
        <f t="shared" si="8"/>
        <v>NO</v>
      </c>
      <c r="U18" s="167" t="str">
        <f t="shared" si="8"/>
        <v>NO</v>
      </c>
      <c r="V18" s="167" t="str">
        <f t="shared" si="8"/>
        <v>NO</v>
      </c>
      <c r="W18" s="167" t="str">
        <f t="shared" si="8"/>
        <v>NO</v>
      </c>
      <c r="X18" s="167" t="str">
        <f t="shared" si="8"/>
        <v>NO</v>
      </c>
      <c r="Y18" s="167" t="str">
        <f t="shared" si="8"/>
        <v>NO</v>
      </c>
      <c r="Z18" s="167" t="str">
        <f t="shared" si="8"/>
        <v>NO</v>
      </c>
      <c r="AA18" s="167" t="str">
        <f t="shared" si="8"/>
        <v>NO</v>
      </c>
      <c r="AB18" s="167" t="str">
        <f t="shared" si="8"/>
        <v>NO</v>
      </c>
      <c r="AC18" s="167" t="str">
        <f t="shared" si="8"/>
        <v>NO</v>
      </c>
      <c r="AD18" s="167" t="str">
        <f t="shared" si="8"/>
        <v>NO</v>
      </c>
      <c r="AE18" s="167" t="str">
        <f t="shared" si="8"/>
        <v>NO</v>
      </c>
      <c r="AF18" s="167" t="str">
        <f t="shared" ref="AF18" si="9">IF((IF(ISTEXT(AF17),"NO",AF17-IF(ISTEXT(AF19),0,AF19)))=0,"NO",IF(ISTEXT(AF17),"NO",AF17-IF(ISTEXT(AF19),0,AF19)))</f>
        <v>NO</v>
      </c>
      <c r="AG18" s="137">
        <v>0</v>
      </c>
      <c r="AH18" s="137">
        <v>0</v>
      </c>
      <c r="AI18" s="137">
        <v>0</v>
      </c>
      <c r="AJ18" s="137">
        <v>0</v>
      </c>
      <c r="AK18" s="137">
        <v>0</v>
      </c>
      <c r="AL18" s="137">
        <v>0</v>
      </c>
      <c r="AM18" s="137">
        <v>0</v>
      </c>
      <c r="AN18" s="137">
        <v>0</v>
      </c>
      <c r="AO18" s="137">
        <v>0</v>
      </c>
      <c r="AP18" s="137">
        <v>0</v>
      </c>
      <c r="AQ18" s="137">
        <v>0</v>
      </c>
      <c r="AR18" s="137">
        <v>0</v>
      </c>
      <c r="AS18" s="137">
        <v>0</v>
      </c>
      <c r="AT18" s="137">
        <v>0</v>
      </c>
      <c r="AU18" s="137">
        <v>0</v>
      </c>
      <c r="AV18" s="137">
        <v>0</v>
      </c>
      <c r="AW18" s="137">
        <v>0</v>
      </c>
      <c r="AX18" s="137">
        <v>0</v>
      </c>
      <c r="AY18" s="137">
        <v>0</v>
      </c>
      <c r="AZ18" s="137">
        <v>0</v>
      </c>
      <c r="BA18" s="137">
        <v>0</v>
      </c>
    </row>
    <row r="19" spans="1:57" s="164" customFormat="1" ht="13.5" customHeight="1" x14ac:dyDescent="0.2">
      <c r="A19" s="166" t="s">
        <v>86</v>
      </c>
      <c r="B19" s="136" t="s">
        <v>125</v>
      </c>
      <c r="C19" s="167">
        <v>428.3785006994699</v>
      </c>
      <c r="D19" s="167">
        <v>425.32264497751828</v>
      </c>
      <c r="E19" s="167">
        <v>422.26678925912705</v>
      </c>
      <c r="F19" s="167">
        <v>419.21093353705442</v>
      </c>
      <c r="G19" s="167">
        <v>416.15507781864846</v>
      </c>
      <c r="H19" s="167">
        <v>399.34418240257583</v>
      </c>
      <c r="I19" s="167">
        <v>382.53328698650324</v>
      </c>
      <c r="J19" s="167">
        <v>365.7223915704306</v>
      </c>
      <c r="K19" s="167">
        <v>348.9114961580247</v>
      </c>
      <c r="L19" s="167">
        <v>332.10060073828538</v>
      </c>
      <c r="M19" s="167">
        <v>315.2897053222494</v>
      </c>
      <c r="N19" s="167">
        <v>298.45543677947683</v>
      </c>
      <c r="O19" s="167">
        <v>281.62116823303751</v>
      </c>
      <c r="P19" s="167">
        <v>264.78689968329826</v>
      </c>
      <c r="Q19" s="167">
        <v>259.78173903189565</v>
      </c>
      <c r="R19" s="167">
        <v>252.96961299413124</v>
      </c>
      <c r="S19" s="167">
        <v>246.72237740436785</v>
      </c>
      <c r="T19" s="167">
        <v>240.54524162163446</v>
      </c>
      <c r="U19" s="167">
        <v>234.68829879322772</v>
      </c>
      <c r="V19" s="167">
        <v>228.49096311040768</v>
      </c>
      <c r="W19" s="167">
        <v>222.35335249214427</v>
      </c>
      <c r="X19" s="167">
        <v>254.9173646407576</v>
      </c>
      <c r="Y19" s="167">
        <v>245.08371372773615</v>
      </c>
      <c r="Z19" s="167">
        <v>249.34685457650113</v>
      </c>
      <c r="AA19" s="167">
        <v>214.47969056337791</v>
      </c>
      <c r="AB19" s="167">
        <v>237.27761179057202</v>
      </c>
      <c r="AC19" s="167">
        <v>259.57683407753552</v>
      </c>
      <c r="AD19" s="167">
        <v>192.83906469711087</v>
      </c>
      <c r="AE19" s="167">
        <v>212.1825230861576</v>
      </c>
      <c r="AF19" s="167">
        <v>206.07409522028186</v>
      </c>
      <c r="AG19" s="137">
        <v>194.48032198697499</v>
      </c>
      <c r="AH19" s="137">
        <v>199.64105597317305</v>
      </c>
      <c r="AI19" s="137">
        <v>202.11302927176644</v>
      </c>
      <c r="AJ19" s="137">
        <v>204.60284335695599</v>
      </c>
      <c r="AK19" s="137">
        <v>207.09265878568544</v>
      </c>
      <c r="AL19" s="137">
        <v>209.58247555953946</v>
      </c>
      <c r="AM19" s="137">
        <v>212.07229368010499</v>
      </c>
      <c r="AN19" s="137">
        <v>214.56211314897143</v>
      </c>
      <c r="AO19" s="137">
        <v>217.05193396773089</v>
      </c>
      <c r="AP19" s="137">
        <v>219.54175613797773</v>
      </c>
      <c r="AQ19" s="137">
        <v>222.03157966130894</v>
      </c>
      <c r="AR19" s="137">
        <v>224.5214045393241</v>
      </c>
      <c r="AS19" s="137">
        <v>227.01123077362524</v>
      </c>
      <c r="AT19" s="137">
        <v>229.50105836581687</v>
      </c>
      <c r="AU19" s="137">
        <v>231.99088731750609</v>
      </c>
      <c r="AV19" s="137">
        <v>231.63386927930205</v>
      </c>
      <c r="AW19" s="137">
        <v>231.27685260381739</v>
      </c>
      <c r="AX19" s="137">
        <v>230.91983729266687</v>
      </c>
      <c r="AY19" s="137">
        <v>230.5628233474678</v>
      </c>
      <c r="AZ19" s="137">
        <v>230.2058107698399</v>
      </c>
      <c r="BA19" s="137">
        <v>229.84879956140557</v>
      </c>
    </row>
    <row r="20" spans="1:57" s="164" customFormat="1" ht="13.5" customHeight="1" x14ac:dyDescent="0.2">
      <c r="A20" s="166" t="s">
        <v>87</v>
      </c>
      <c r="B20" s="136" t="s">
        <v>126</v>
      </c>
      <c r="C20" s="167" t="s">
        <v>65</v>
      </c>
      <c r="D20" s="167" t="s">
        <v>65</v>
      </c>
      <c r="E20" s="167" t="s">
        <v>65</v>
      </c>
      <c r="F20" s="167" t="s">
        <v>65</v>
      </c>
      <c r="G20" s="167" t="s">
        <v>65</v>
      </c>
      <c r="H20" s="167" t="s">
        <v>65</v>
      </c>
      <c r="I20" s="167" t="s">
        <v>65</v>
      </c>
      <c r="J20" s="167" t="s">
        <v>65</v>
      </c>
      <c r="K20" s="167" t="s">
        <v>65</v>
      </c>
      <c r="L20" s="167" t="s">
        <v>65</v>
      </c>
      <c r="M20" s="167" t="s">
        <v>65</v>
      </c>
      <c r="N20" s="167" t="s">
        <v>65</v>
      </c>
      <c r="O20" s="167" t="s">
        <v>65</v>
      </c>
      <c r="P20" s="167" t="s">
        <v>65</v>
      </c>
      <c r="Q20" s="167" t="s">
        <v>65</v>
      </c>
      <c r="R20" s="167" t="s">
        <v>65</v>
      </c>
      <c r="S20" s="167" t="s">
        <v>65</v>
      </c>
      <c r="T20" s="167" t="s">
        <v>65</v>
      </c>
      <c r="U20" s="167" t="s">
        <v>65</v>
      </c>
      <c r="V20" s="167" t="s">
        <v>65</v>
      </c>
      <c r="W20" s="167" t="s">
        <v>65</v>
      </c>
      <c r="X20" s="167" t="s">
        <v>65</v>
      </c>
      <c r="Y20" s="167" t="s">
        <v>65</v>
      </c>
      <c r="Z20" s="167" t="s">
        <v>65</v>
      </c>
      <c r="AA20" s="167" t="s">
        <v>65</v>
      </c>
      <c r="AB20" s="167" t="s">
        <v>65</v>
      </c>
      <c r="AC20" s="167" t="s">
        <v>65</v>
      </c>
      <c r="AD20" s="167" t="s">
        <v>65</v>
      </c>
      <c r="AE20" s="167" t="s">
        <v>65</v>
      </c>
      <c r="AF20" s="167" t="s">
        <v>65</v>
      </c>
      <c r="AG20" s="137">
        <v>0</v>
      </c>
      <c r="AH20" s="137">
        <v>0</v>
      </c>
      <c r="AI20" s="137">
        <v>0</v>
      </c>
      <c r="AJ20" s="137">
        <v>0</v>
      </c>
      <c r="AK20" s="137">
        <v>0</v>
      </c>
      <c r="AL20" s="137">
        <v>0</v>
      </c>
      <c r="AM20" s="137">
        <v>0</v>
      </c>
      <c r="AN20" s="137">
        <v>0</v>
      </c>
      <c r="AO20" s="137">
        <v>0</v>
      </c>
      <c r="AP20" s="137">
        <v>0</v>
      </c>
      <c r="AQ20" s="137">
        <v>0</v>
      </c>
      <c r="AR20" s="137">
        <v>0</v>
      </c>
      <c r="AS20" s="137">
        <v>0</v>
      </c>
      <c r="AT20" s="137">
        <v>0</v>
      </c>
      <c r="AU20" s="137">
        <v>0</v>
      </c>
      <c r="AV20" s="137">
        <v>0</v>
      </c>
      <c r="AW20" s="137">
        <v>0</v>
      </c>
      <c r="AX20" s="137">
        <v>0</v>
      </c>
      <c r="AY20" s="137">
        <v>0</v>
      </c>
      <c r="AZ20" s="137">
        <v>0</v>
      </c>
      <c r="BA20" s="137">
        <v>0</v>
      </c>
    </row>
    <row r="21" spans="1:57" s="164" customFormat="1" ht="13.5" customHeight="1" x14ac:dyDescent="0.2">
      <c r="A21" s="166" t="s">
        <v>88</v>
      </c>
      <c r="B21" s="136" t="s">
        <v>127</v>
      </c>
      <c r="C21" s="167" t="s">
        <v>65</v>
      </c>
      <c r="D21" s="167" t="s">
        <v>65</v>
      </c>
      <c r="E21" s="167" t="s">
        <v>65</v>
      </c>
      <c r="F21" s="167" t="s">
        <v>65</v>
      </c>
      <c r="G21" s="167" t="s">
        <v>65</v>
      </c>
      <c r="H21" s="167" t="s">
        <v>65</v>
      </c>
      <c r="I21" s="167" t="s">
        <v>65</v>
      </c>
      <c r="J21" s="167" t="s">
        <v>65</v>
      </c>
      <c r="K21" s="167" t="s">
        <v>65</v>
      </c>
      <c r="L21" s="167" t="s">
        <v>65</v>
      </c>
      <c r="M21" s="167" t="s">
        <v>65</v>
      </c>
      <c r="N21" s="167" t="s">
        <v>65</v>
      </c>
      <c r="O21" s="167" t="s">
        <v>65</v>
      </c>
      <c r="P21" s="167" t="s">
        <v>65</v>
      </c>
      <c r="Q21" s="167" t="s">
        <v>65</v>
      </c>
      <c r="R21" s="167" t="s">
        <v>65</v>
      </c>
      <c r="S21" s="167" t="s">
        <v>65</v>
      </c>
      <c r="T21" s="167" t="s">
        <v>65</v>
      </c>
      <c r="U21" s="167" t="s">
        <v>65</v>
      </c>
      <c r="V21" s="167" t="s">
        <v>65</v>
      </c>
      <c r="W21" s="167" t="s">
        <v>65</v>
      </c>
      <c r="X21" s="167" t="s">
        <v>65</v>
      </c>
      <c r="Y21" s="167" t="s">
        <v>65</v>
      </c>
      <c r="Z21" s="167" t="s">
        <v>65</v>
      </c>
      <c r="AA21" s="167" t="s">
        <v>65</v>
      </c>
      <c r="AB21" s="167" t="s">
        <v>65</v>
      </c>
      <c r="AC21" s="167" t="s">
        <v>65</v>
      </c>
      <c r="AD21" s="167" t="s">
        <v>65</v>
      </c>
      <c r="AE21" s="167" t="s">
        <v>65</v>
      </c>
      <c r="AF21" s="167" t="s">
        <v>65</v>
      </c>
      <c r="AG21" s="137" t="s">
        <v>66</v>
      </c>
      <c r="AH21" s="137" t="s">
        <v>66</v>
      </c>
      <c r="AI21" s="137" t="s">
        <v>66</v>
      </c>
      <c r="AJ21" s="137" t="s">
        <v>66</v>
      </c>
      <c r="AK21" s="137" t="s">
        <v>66</v>
      </c>
      <c r="AL21" s="137" t="s">
        <v>66</v>
      </c>
      <c r="AM21" s="137" t="s">
        <v>66</v>
      </c>
      <c r="AN21" s="137" t="s">
        <v>66</v>
      </c>
      <c r="AO21" s="137" t="s">
        <v>66</v>
      </c>
      <c r="AP21" s="137" t="s">
        <v>66</v>
      </c>
      <c r="AQ21" s="137" t="s">
        <v>66</v>
      </c>
      <c r="AR21" s="137" t="s">
        <v>66</v>
      </c>
      <c r="AS21" s="137" t="s">
        <v>66</v>
      </c>
      <c r="AT21" s="137" t="s">
        <v>66</v>
      </c>
      <c r="AU21" s="137" t="s">
        <v>66</v>
      </c>
      <c r="AV21" s="137" t="s">
        <v>66</v>
      </c>
      <c r="AW21" s="137" t="s">
        <v>66</v>
      </c>
      <c r="AX21" s="137" t="s">
        <v>66</v>
      </c>
      <c r="AY21" s="137" t="s">
        <v>66</v>
      </c>
      <c r="AZ21" s="137" t="s">
        <v>66</v>
      </c>
      <c r="BA21" s="137" t="s">
        <v>66</v>
      </c>
    </row>
    <row r="22" spans="1:57" s="164" customFormat="1" ht="13.5" customHeight="1" x14ac:dyDescent="0.2">
      <c r="A22" s="166" t="s">
        <v>89</v>
      </c>
      <c r="B22" s="136" t="s">
        <v>128</v>
      </c>
      <c r="C22" s="167" t="s">
        <v>66</v>
      </c>
      <c r="D22" s="167" t="s">
        <v>66</v>
      </c>
      <c r="E22" s="167" t="s">
        <v>66</v>
      </c>
      <c r="F22" s="167" t="s">
        <v>66</v>
      </c>
      <c r="G22" s="167" t="s">
        <v>66</v>
      </c>
      <c r="H22" s="167" t="s">
        <v>66</v>
      </c>
      <c r="I22" s="167" t="s">
        <v>66</v>
      </c>
      <c r="J22" s="167" t="s">
        <v>66</v>
      </c>
      <c r="K22" s="167" t="s">
        <v>66</v>
      </c>
      <c r="L22" s="167" t="s">
        <v>66</v>
      </c>
      <c r="M22" s="167" t="s">
        <v>66</v>
      </c>
      <c r="N22" s="167" t="s">
        <v>66</v>
      </c>
      <c r="O22" s="167" t="s">
        <v>66</v>
      </c>
      <c r="P22" s="167" t="s">
        <v>66</v>
      </c>
      <c r="Q22" s="167" t="s">
        <v>66</v>
      </c>
      <c r="R22" s="167" t="s">
        <v>66</v>
      </c>
      <c r="S22" s="167" t="s">
        <v>66</v>
      </c>
      <c r="T22" s="167" t="s">
        <v>66</v>
      </c>
      <c r="U22" s="167" t="s">
        <v>66</v>
      </c>
      <c r="V22" s="167" t="s">
        <v>66</v>
      </c>
      <c r="W22" s="167" t="s">
        <v>66</v>
      </c>
      <c r="X22" s="167" t="s">
        <v>66</v>
      </c>
      <c r="Y22" s="167" t="s">
        <v>66</v>
      </c>
      <c r="Z22" s="167" t="s">
        <v>66</v>
      </c>
      <c r="AA22" s="167" t="s">
        <v>66</v>
      </c>
      <c r="AB22" s="167" t="s">
        <v>66</v>
      </c>
      <c r="AC22" s="167" t="s">
        <v>66</v>
      </c>
      <c r="AD22" s="167" t="s">
        <v>66</v>
      </c>
      <c r="AE22" s="167" t="s">
        <v>66</v>
      </c>
      <c r="AF22" s="167" t="s">
        <v>66</v>
      </c>
      <c r="AG22" s="137" t="s">
        <v>66</v>
      </c>
      <c r="AH22" s="137" t="s">
        <v>66</v>
      </c>
      <c r="AI22" s="137" t="s">
        <v>66</v>
      </c>
      <c r="AJ22" s="137" t="s">
        <v>66</v>
      </c>
      <c r="AK22" s="137" t="s">
        <v>66</v>
      </c>
      <c r="AL22" s="137" t="s">
        <v>66</v>
      </c>
      <c r="AM22" s="137" t="s">
        <v>66</v>
      </c>
      <c r="AN22" s="137" t="s">
        <v>66</v>
      </c>
      <c r="AO22" s="137" t="s">
        <v>66</v>
      </c>
      <c r="AP22" s="137" t="s">
        <v>66</v>
      </c>
      <c r="AQ22" s="137" t="s">
        <v>66</v>
      </c>
      <c r="AR22" s="137" t="s">
        <v>66</v>
      </c>
      <c r="AS22" s="137" t="s">
        <v>66</v>
      </c>
      <c r="AT22" s="137" t="s">
        <v>66</v>
      </c>
      <c r="AU22" s="137" t="s">
        <v>66</v>
      </c>
      <c r="AV22" s="137" t="s">
        <v>66</v>
      </c>
      <c r="AW22" s="137" t="s">
        <v>66</v>
      </c>
      <c r="AX22" s="137" t="s">
        <v>66</v>
      </c>
      <c r="AY22" s="137" t="s">
        <v>66</v>
      </c>
      <c r="AZ22" s="137" t="s">
        <v>66</v>
      </c>
      <c r="BA22" s="137" t="s">
        <v>66</v>
      </c>
    </row>
    <row r="23" spans="1:57" s="50" customFormat="1" ht="13.5" customHeight="1" x14ac:dyDescent="0.2">
      <c r="A23" s="136" t="s">
        <v>90</v>
      </c>
      <c r="B23" s="136" t="s">
        <v>129</v>
      </c>
      <c r="C23" s="167">
        <v>-2.38249026614</v>
      </c>
      <c r="D23" s="167">
        <v>-250.11840389305399</v>
      </c>
      <c r="E23" s="167">
        <v>-357.05439987326002</v>
      </c>
      <c r="F23" s="167">
        <v>-386.3733804785</v>
      </c>
      <c r="G23" s="167">
        <v>-394.11204177870002</v>
      </c>
      <c r="H23" s="167">
        <v>-390.77267253820003</v>
      </c>
      <c r="I23" s="167">
        <v>-386.03161184430002</v>
      </c>
      <c r="J23" s="167">
        <v>-319.43369724460001</v>
      </c>
      <c r="K23" s="167">
        <v>-340.86444347409002</v>
      </c>
      <c r="L23" s="167">
        <v>-357.08109657300002</v>
      </c>
      <c r="M23" s="167">
        <v>-284.42410489420001</v>
      </c>
      <c r="N23" s="167">
        <v>-372.86339581840002</v>
      </c>
      <c r="O23" s="167">
        <v>-407.44740693310001</v>
      </c>
      <c r="P23" s="167">
        <v>-368.61791181170003</v>
      </c>
      <c r="Q23" s="167">
        <v>-388.30503889020002</v>
      </c>
      <c r="R23" s="167">
        <v>-375.44449073880003</v>
      </c>
      <c r="S23" s="167">
        <v>-282.82875157749999</v>
      </c>
      <c r="T23" s="167">
        <v>-261.96879587456999</v>
      </c>
      <c r="U23" s="167">
        <v>-249.54242424124001</v>
      </c>
      <c r="V23" s="167">
        <v>-272.91685118948999</v>
      </c>
      <c r="W23" s="167">
        <v>-196.33816011661</v>
      </c>
      <c r="X23" s="167">
        <v>-152.09669380873001</v>
      </c>
      <c r="Y23" s="167">
        <v>-102.76558236200999</v>
      </c>
      <c r="Z23" s="167">
        <v>-99.916447518861006</v>
      </c>
      <c r="AA23" s="167">
        <v>-86.037390591713006</v>
      </c>
      <c r="AB23" s="167">
        <v>-28.185082137931001</v>
      </c>
      <c r="AC23" s="167">
        <v>-33.996067698075997</v>
      </c>
      <c r="AD23" s="167">
        <v>6.3079718799539997</v>
      </c>
      <c r="AE23" s="167">
        <v>-129.71717468633801</v>
      </c>
      <c r="AF23" s="167">
        <v>-334.54390787423301</v>
      </c>
      <c r="AG23" s="137">
        <v>-241</v>
      </c>
      <c r="AH23" s="137">
        <v>-192</v>
      </c>
      <c r="AI23" s="137">
        <v>-192</v>
      </c>
      <c r="AJ23" s="137">
        <v>-192</v>
      </c>
      <c r="AK23" s="137">
        <v>-192</v>
      </c>
      <c r="AL23" s="137">
        <v>-192</v>
      </c>
      <c r="AM23" s="137">
        <v>-152</v>
      </c>
      <c r="AN23" s="137">
        <v>-152</v>
      </c>
      <c r="AO23" s="137">
        <v>-152</v>
      </c>
      <c r="AP23" s="137">
        <v>-152</v>
      </c>
      <c r="AQ23" s="137">
        <v>-152</v>
      </c>
      <c r="AR23" s="137">
        <v>-152</v>
      </c>
      <c r="AS23" s="137">
        <v>-152</v>
      </c>
      <c r="AT23" s="137">
        <v>-152</v>
      </c>
      <c r="AU23" s="137">
        <v>-152</v>
      </c>
      <c r="AV23" s="137">
        <v>-152</v>
      </c>
      <c r="AW23" s="137">
        <v>-152</v>
      </c>
      <c r="AX23" s="137">
        <v>-152</v>
      </c>
      <c r="AY23" s="137">
        <v>-152</v>
      </c>
      <c r="AZ23" s="137">
        <v>-152</v>
      </c>
      <c r="BA23" s="137">
        <v>-152</v>
      </c>
      <c r="BB23" s="164"/>
      <c r="BC23" s="164"/>
      <c r="BD23" s="164"/>
      <c r="BE23" s="164"/>
    </row>
    <row r="24" spans="1:57" s="164" customFormat="1" ht="13.5" customHeight="1" x14ac:dyDescent="0.2">
      <c r="A24" s="166" t="s">
        <v>92</v>
      </c>
      <c r="B24" s="136" t="s">
        <v>130</v>
      </c>
      <c r="C24" s="167" t="s">
        <v>66</v>
      </c>
      <c r="D24" s="167" t="s">
        <v>66</v>
      </c>
      <c r="E24" s="167" t="s">
        <v>66</v>
      </c>
      <c r="F24" s="167" t="s">
        <v>66</v>
      </c>
      <c r="G24" s="167" t="s">
        <v>66</v>
      </c>
      <c r="H24" s="167" t="s">
        <v>66</v>
      </c>
      <c r="I24" s="167" t="s">
        <v>66</v>
      </c>
      <c r="J24" s="167" t="s">
        <v>66</v>
      </c>
      <c r="K24" s="167" t="s">
        <v>66</v>
      </c>
      <c r="L24" s="167" t="s">
        <v>66</v>
      </c>
      <c r="M24" s="167" t="s">
        <v>66</v>
      </c>
      <c r="N24" s="167" t="s">
        <v>66</v>
      </c>
      <c r="O24" s="167" t="s">
        <v>66</v>
      </c>
      <c r="P24" s="167" t="s">
        <v>66</v>
      </c>
      <c r="Q24" s="167" t="s">
        <v>66</v>
      </c>
      <c r="R24" s="167" t="s">
        <v>66</v>
      </c>
      <c r="S24" s="167" t="s">
        <v>66</v>
      </c>
      <c r="T24" s="167" t="s">
        <v>66</v>
      </c>
      <c r="U24" s="167" t="s">
        <v>66</v>
      </c>
      <c r="V24" s="167" t="s">
        <v>66</v>
      </c>
      <c r="W24" s="167" t="s">
        <v>66</v>
      </c>
      <c r="X24" s="167" t="s">
        <v>66</v>
      </c>
      <c r="Y24" s="167" t="s">
        <v>66</v>
      </c>
      <c r="Z24" s="167" t="s">
        <v>66</v>
      </c>
      <c r="AA24" s="167" t="s">
        <v>66</v>
      </c>
      <c r="AB24" s="167" t="s">
        <v>66</v>
      </c>
      <c r="AC24" s="167" t="s">
        <v>66</v>
      </c>
      <c r="AD24" s="167" t="s">
        <v>66</v>
      </c>
      <c r="AE24" s="167" t="s">
        <v>66</v>
      </c>
      <c r="AF24" s="167" t="s">
        <v>66</v>
      </c>
      <c r="AG24" s="137" t="s">
        <v>66</v>
      </c>
      <c r="AH24" s="137" t="s">
        <v>66</v>
      </c>
      <c r="AI24" s="137" t="s">
        <v>66</v>
      </c>
      <c r="AJ24" s="137" t="s">
        <v>66</v>
      </c>
      <c r="AK24" s="137" t="s">
        <v>66</v>
      </c>
      <c r="AL24" s="137" t="s">
        <v>66</v>
      </c>
      <c r="AM24" s="137" t="s">
        <v>66</v>
      </c>
      <c r="AN24" s="137" t="s">
        <v>66</v>
      </c>
      <c r="AO24" s="137" t="s">
        <v>66</v>
      </c>
      <c r="AP24" s="137" t="s">
        <v>66</v>
      </c>
      <c r="AQ24" s="137" t="s">
        <v>66</v>
      </c>
      <c r="AR24" s="137" t="s">
        <v>66</v>
      </c>
      <c r="AS24" s="137" t="s">
        <v>66</v>
      </c>
      <c r="AT24" s="137" t="s">
        <v>66</v>
      </c>
      <c r="AU24" s="137" t="s">
        <v>66</v>
      </c>
      <c r="AV24" s="137" t="s">
        <v>66</v>
      </c>
      <c r="AW24" s="137" t="s">
        <v>66</v>
      </c>
      <c r="AX24" s="137" t="s">
        <v>66</v>
      </c>
      <c r="AY24" s="137" t="s">
        <v>66</v>
      </c>
      <c r="AZ24" s="137" t="s">
        <v>66</v>
      </c>
      <c r="BA24" s="137" t="s">
        <v>66</v>
      </c>
    </row>
    <row r="25" spans="1:57" s="164" customFormat="1" ht="13.5" customHeight="1" x14ac:dyDescent="0.2">
      <c r="A25" s="103" t="s">
        <v>108</v>
      </c>
      <c r="B25" s="103"/>
      <c r="C25" s="163">
        <v>1990</v>
      </c>
      <c r="D25" s="163">
        <v>1991</v>
      </c>
      <c r="E25" s="163">
        <v>1992</v>
      </c>
      <c r="F25" s="163">
        <v>1993</v>
      </c>
      <c r="G25" s="163">
        <v>1994</v>
      </c>
      <c r="H25" s="163">
        <v>1995</v>
      </c>
      <c r="I25" s="163">
        <v>1996</v>
      </c>
      <c r="J25" s="163">
        <v>1997</v>
      </c>
      <c r="K25" s="163">
        <v>1998</v>
      </c>
      <c r="L25" s="163">
        <v>1999</v>
      </c>
      <c r="M25" s="163">
        <v>2000</v>
      </c>
      <c r="N25" s="163">
        <v>2001</v>
      </c>
      <c r="O25" s="163">
        <v>2002</v>
      </c>
      <c r="P25" s="163">
        <v>2003</v>
      </c>
      <c r="Q25" s="163">
        <v>2004</v>
      </c>
      <c r="R25" s="163">
        <v>2005</v>
      </c>
      <c r="S25" s="163">
        <v>2006</v>
      </c>
      <c r="T25" s="163">
        <v>2007</v>
      </c>
      <c r="U25" s="163">
        <v>2008</v>
      </c>
      <c r="V25" s="163">
        <v>2009</v>
      </c>
      <c r="W25" s="163">
        <v>2010</v>
      </c>
      <c r="X25" s="163">
        <v>2011</v>
      </c>
      <c r="Y25" s="163">
        <v>2012</v>
      </c>
      <c r="Z25" s="163">
        <v>2013</v>
      </c>
      <c r="AA25" s="163">
        <v>2014</v>
      </c>
      <c r="AB25" s="163">
        <v>2015</v>
      </c>
      <c r="AC25" s="104">
        <v>2016</v>
      </c>
      <c r="AD25" s="37">
        <v>2017</v>
      </c>
      <c r="AE25" s="37">
        <v>2018</v>
      </c>
      <c r="AF25" s="37">
        <v>2019</v>
      </c>
      <c r="AG25" s="37">
        <v>2020</v>
      </c>
      <c r="AH25" s="37">
        <v>2021</v>
      </c>
      <c r="AI25" s="37">
        <v>2022</v>
      </c>
      <c r="AJ25" s="37">
        <v>2023</v>
      </c>
      <c r="AK25" s="37">
        <v>2024</v>
      </c>
      <c r="AL25" s="37">
        <v>2025</v>
      </c>
      <c r="AM25" s="37">
        <v>2026</v>
      </c>
      <c r="AN25" s="37">
        <v>2027</v>
      </c>
      <c r="AO25" s="37">
        <v>2028</v>
      </c>
      <c r="AP25" s="37">
        <v>2029</v>
      </c>
      <c r="AQ25" s="37">
        <v>2030</v>
      </c>
      <c r="AR25" s="37">
        <v>2031</v>
      </c>
      <c r="AS25" s="37">
        <v>2032</v>
      </c>
      <c r="AT25" s="37">
        <v>2033</v>
      </c>
      <c r="AU25" s="37">
        <v>2034</v>
      </c>
      <c r="AV25" s="37">
        <v>2035</v>
      </c>
      <c r="AW25" s="37">
        <v>2036</v>
      </c>
      <c r="AX25" s="37">
        <v>2037</v>
      </c>
      <c r="AY25" s="37">
        <v>2038</v>
      </c>
      <c r="AZ25" s="37">
        <v>2039</v>
      </c>
      <c r="BA25" s="37">
        <v>2040</v>
      </c>
    </row>
    <row r="26" spans="1:57" s="164" customFormat="1" ht="13.5" customHeight="1" x14ac:dyDescent="0.2">
      <c r="A26" s="166">
        <v>4</v>
      </c>
      <c r="B26" s="136" t="s">
        <v>174</v>
      </c>
      <c r="C26" s="169">
        <v>10.49978828211</v>
      </c>
      <c r="D26" s="169">
        <v>10.432840107102001</v>
      </c>
      <c r="E26" s="169">
        <v>10.351829876344</v>
      </c>
      <c r="F26" s="169">
        <v>10.270711177455</v>
      </c>
      <c r="G26" s="169">
        <v>10.189648751377</v>
      </c>
      <c r="H26" s="169">
        <v>10.108530851274001</v>
      </c>
      <c r="I26" s="169">
        <v>10.027232799119</v>
      </c>
      <c r="J26" s="169">
        <v>9.9460640023539995</v>
      </c>
      <c r="K26" s="169">
        <v>9.8657580579089998</v>
      </c>
      <c r="L26" s="169">
        <v>9.7834243623139994</v>
      </c>
      <c r="M26" s="169">
        <v>9.7020575475990007</v>
      </c>
      <c r="N26" s="169">
        <v>9.6208938986539998</v>
      </c>
      <c r="O26" s="169">
        <v>9.5396851161290002</v>
      </c>
      <c r="P26" s="169">
        <v>9.4580875554839992</v>
      </c>
      <c r="Q26" s="169">
        <v>9.4034025221889994</v>
      </c>
      <c r="R26" s="169">
        <v>9.2964737598639999</v>
      </c>
      <c r="S26" s="169">
        <v>9.2450807189089996</v>
      </c>
      <c r="T26" s="169">
        <v>9.1933663985660008</v>
      </c>
      <c r="U26" s="169">
        <v>9.1425678858430004</v>
      </c>
      <c r="V26" s="169">
        <v>9.0917379980209994</v>
      </c>
      <c r="W26" s="169">
        <v>9.1260486134200001</v>
      </c>
      <c r="X26" s="169">
        <v>14.52439208363</v>
      </c>
      <c r="Y26" s="169">
        <v>9.2016506775539995</v>
      </c>
      <c r="Z26" s="169">
        <v>9.1876868766469997</v>
      </c>
      <c r="AA26" s="169">
        <v>9.1556338130650001</v>
      </c>
      <c r="AB26" s="169">
        <v>9.3001280914369993</v>
      </c>
      <c r="AC26" s="169">
        <v>9.3738237718359994</v>
      </c>
      <c r="AD26" s="169">
        <v>9.481649626466</v>
      </c>
      <c r="AE26" s="169">
        <v>9.5276602190169992</v>
      </c>
      <c r="AF26" s="169">
        <v>9.5531058012350005</v>
      </c>
      <c r="AG26" s="138">
        <v>9.5131917535259163</v>
      </c>
      <c r="AH26" s="138">
        <v>9.4787209709750329</v>
      </c>
      <c r="AI26" s="138">
        <v>9.3813003912489883</v>
      </c>
      <c r="AJ26" s="138">
        <v>9.2912234576792159</v>
      </c>
      <c r="AK26" s="138">
        <v>9.1199345343209899</v>
      </c>
      <c r="AL26" s="138">
        <v>9.0050629428601905</v>
      </c>
      <c r="AM26" s="138">
        <v>8.8901636029569584</v>
      </c>
      <c r="AN26" s="138">
        <v>8.7901725007351779</v>
      </c>
      <c r="AO26" s="138">
        <v>8.7274489385409986</v>
      </c>
      <c r="AP26" s="138">
        <v>8.6647272222188221</v>
      </c>
      <c r="AQ26" s="138">
        <v>8.6020072859032339</v>
      </c>
      <c r="AR26" s="138">
        <v>8.5396468168256607</v>
      </c>
      <c r="AS26" s="138">
        <v>8.4772880051344544</v>
      </c>
      <c r="AT26" s="138">
        <v>8.4596495437274033</v>
      </c>
      <c r="AU26" s="138">
        <v>8.442012628095652</v>
      </c>
      <c r="AV26" s="138">
        <v>8.4230502985038811</v>
      </c>
      <c r="AW26" s="138">
        <v>8.3742117539517089</v>
      </c>
      <c r="AX26" s="138">
        <v>8.325363113518172</v>
      </c>
      <c r="AY26" s="138">
        <v>8.276503813809299</v>
      </c>
      <c r="AZ26" s="138">
        <v>8.2276332487167956</v>
      </c>
      <c r="BA26" s="138">
        <v>8.177581905291806</v>
      </c>
    </row>
    <row r="27" spans="1:57" s="164" customFormat="1" ht="13.5" customHeight="1" x14ac:dyDescent="0.2">
      <c r="A27" s="166" t="s">
        <v>72</v>
      </c>
      <c r="B27" s="92" t="s">
        <v>111</v>
      </c>
      <c r="C27" s="169">
        <v>0.19746719207800001</v>
      </c>
      <c r="D27" s="169">
        <v>0.20993909468399999</v>
      </c>
      <c r="E27" s="169">
        <v>0.20832723423899999</v>
      </c>
      <c r="F27" s="169">
        <v>0.206603065024</v>
      </c>
      <c r="G27" s="169">
        <v>0.20490561305900001</v>
      </c>
      <c r="H27" s="169">
        <v>0.20318274357400001</v>
      </c>
      <c r="I27" s="169">
        <v>0.20127805232900001</v>
      </c>
      <c r="J27" s="169">
        <v>0.19941745657400001</v>
      </c>
      <c r="K27" s="169">
        <v>0.198382977549</v>
      </c>
      <c r="L27" s="169">
        <v>0.195567877764</v>
      </c>
      <c r="M27" s="169">
        <v>0.193578894719</v>
      </c>
      <c r="N27" s="169">
        <v>0.191547115914</v>
      </c>
      <c r="O27" s="169">
        <v>0.18947254133899999</v>
      </c>
      <c r="P27" s="169">
        <v>0.18735517100400001</v>
      </c>
      <c r="Q27" s="169">
        <v>0.212131292409</v>
      </c>
      <c r="R27" s="169">
        <v>0.18280831047400001</v>
      </c>
      <c r="S27" s="169">
        <v>0.18041571213900001</v>
      </c>
      <c r="T27" s="169">
        <v>0.17686025510600001</v>
      </c>
      <c r="U27" s="169">
        <v>0.17431344647300001</v>
      </c>
      <c r="V27" s="169">
        <v>0.17173259126099999</v>
      </c>
      <c r="W27" s="169">
        <v>0.12131899731</v>
      </c>
      <c r="X27" s="169">
        <v>0.12196588257</v>
      </c>
      <c r="Y27" s="169">
        <v>0.1222479308</v>
      </c>
      <c r="Z27" s="169">
        <v>0.12350736318</v>
      </c>
      <c r="AA27" s="169">
        <v>0.12351601186</v>
      </c>
      <c r="AB27" s="169">
        <v>0.12321559179</v>
      </c>
      <c r="AC27" s="169">
        <v>0.12320388709000001</v>
      </c>
      <c r="AD27" s="169">
        <v>0.12341947583</v>
      </c>
      <c r="AE27" s="169">
        <v>0.12351778805999999</v>
      </c>
      <c r="AF27" s="169">
        <v>0.12371188797</v>
      </c>
      <c r="AG27" s="138">
        <v>0.1242984564140958</v>
      </c>
      <c r="AH27" s="138">
        <v>0.12471560012772248</v>
      </c>
      <c r="AI27" s="138">
        <v>0.12513274384134912</v>
      </c>
      <c r="AJ27" s="138">
        <v>0.12554988755497579</v>
      </c>
      <c r="AK27" s="138">
        <v>0.12596703126860243</v>
      </c>
      <c r="AL27" s="138">
        <v>0.12638417498222909</v>
      </c>
      <c r="AM27" s="138">
        <v>0.12680131869585576</v>
      </c>
      <c r="AN27" s="138">
        <v>0.1272184624094824</v>
      </c>
      <c r="AO27" s="138">
        <v>0.12763560612310909</v>
      </c>
      <c r="AP27" s="138">
        <v>0.12805274983673576</v>
      </c>
      <c r="AQ27" s="138">
        <v>0.12846989355036237</v>
      </c>
      <c r="AR27" s="138">
        <v>0.12888703726398909</v>
      </c>
      <c r="AS27" s="138">
        <v>0.12930418097761573</v>
      </c>
      <c r="AT27" s="138">
        <v>0.1297213246912424</v>
      </c>
      <c r="AU27" s="138">
        <v>0.13013846840486906</v>
      </c>
      <c r="AV27" s="138">
        <v>0.1305556121184957</v>
      </c>
      <c r="AW27" s="138">
        <v>0.1309727558321224</v>
      </c>
      <c r="AX27" s="138">
        <v>0.13138989954574906</v>
      </c>
      <c r="AY27" s="138">
        <v>0.1318070432593757</v>
      </c>
      <c r="AZ27" s="138">
        <v>0.13222418697300237</v>
      </c>
      <c r="BA27" s="138">
        <v>0.13264133068662906</v>
      </c>
    </row>
    <row r="28" spans="1:57" s="164" customFormat="1" ht="13.5" customHeight="1" x14ac:dyDescent="0.2">
      <c r="A28" s="166" t="s">
        <v>73</v>
      </c>
      <c r="B28" s="92" t="s">
        <v>112</v>
      </c>
      <c r="C28" s="169">
        <f>IF((IF(ISTEXT(C27),"NO",C27-IF(ISTEXT(C29),0,C29)))=0,"NO",IF(ISTEXT(C27),"NO",C27-IF(ISTEXT(C29),0,C29)))</f>
        <v>0.19746719207800001</v>
      </c>
      <c r="D28" s="169">
        <f t="shared" ref="D28:AE28" si="10">IF((IF(ISTEXT(D27),"NO",D27-IF(ISTEXT(D29),0,D29)))=0,"NO",IF(ISTEXT(D27),"NO",D27-IF(ISTEXT(D29),0,D29)))</f>
        <v>0.20993909468399999</v>
      </c>
      <c r="E28" s="169">
        <f t="shared" si="10"/>
        <v>0.20832723423899999</v>
      </c>
      <c r="F28" s="169">
        <f t="shared" si="10"/>
        <v>0.206603065024</v>
      </c>
      <c r="G28" s="169">
        <f t="shared" si="10"/>
        <v>0.20490561305900001</v>
      </c>
      <c r="H28" s="169">
        <f t="shared" si="10"/>
        <v>0.20318274357400001</v>
      </c>
      <c r="I28" s="169">
        <f t="shared" si="10"/>
        <v>0.20127805232900001</v>
      </c>
      <c r="J28" s="169">
        <f t="shared" si="10"/>
        <v>0.19941745657400001</v>
      </c>
      <c r="K28" s="169">
        <f t="shared" si="10"/>
        <v>0.198382977549</v>
      </c>
      <c r="L28" s="169">
        <f t="shared" si="10"/>
        <v>0.195567877764</v>
      </c>
      <c r="M28" s="169">
        <f t="shared" si="10"/>
        <v>0.193578894719</v>
      </c>
      <c r="N28" s="169">
        <f t="shared" si="10"/>
        <v>0.191547115914</v>
      </c>
      <c r="O28" s="169">
        <f t="shared" si="10"/>
        <v>0.18947254133899999</v>
      </c>
      <c r="P28" s="169">
        <f t="shared" si="10"/>
        <v>0.18735517100400001</v>
      </c>
      <c r="Q28" s="169">
        <f t="shared" si="10"/>
        <v>0.212131292409</v>
      </c>
      <c r="R28" s="169">
        <f t="shared" si="10"/>
        <v>0.18280831047400001</v>
      </c>
      <c r="S28" s="169">
        <f t="shared" si="10"/>
        <v>0.18041571213900001</v>
      </c>
      <c r="T28" s="169">
        <f t="shared" si="10"/>
        <v>0.17686025510600001</v>
      </c>
      <c r="U28" s="169">
        <f t="shared" si="10"/>
        <v>0.17431344647300001</v>
      </c>
      <c r="V28" s="169">
        <f t="shared" si="10"/>
        <v>0.17173259126099999</v>
      </c>
      <c r="W28" s="169">
        <f t="shared" si="10"/>
        <v>0.12131899731</v>
      </c>
      <c r="X28" s="169">
        <f t="shared" si="10"/>
        <v>0.12196588257</v>
      </c>
      <c r="Y28" s="169">
        <f t="shared" si="10"/>
        <v>0.1222479308</v>
      </c>
      <c r="Z28" s="169">
        <f t="shared" si="10"/>
        <v>0.12350736318</v>
      </c>
      <c r="AA28" s="169">
        <f t="shared" si="10"/>
        <v>0.12351601186</v>
      </c>
      <c r="AB28" s="169">
        <f t="shared" si="10"/>
        <v>0.12321559179</v>
      </c>
      <c r="AC28" s="169">
        <f t="shared" si="10"/>
        <v>0.12320388709000001</v>
      </c>
      <c r="AD28" s="169">
        <f t="shared" si="10"/>
        <v>0.12341947583</v>
      </c>
      <c r="AE28" s="169">
        <f t="shared" si="10"/>
        <v>0.12351778805999999</v>
      </c>
      <c r="AF28" s="169">
        <f t="shared" ref="AF28" si="11">IF((IF(ISTEXT(AF27),"NO",AF27-IF(ISTEXT(AF29),0,AF29)))=0,"NO",IF(ISTEXT(AF27),"NO",AF27-IF(ISTEXT(AF29),0,AF29)))</f>
        <v>0.12371188797</v>
      </c>
      <c r="AG28" s="138">
        <v>0.1242984564140958</v>
      </c>
      <c r="AH28" s="138">
        <v>0.12471560012772248</v>
      </c>
      <c r="AI28" s="138">
        <v>0.12513274384134912</v>
      </c>
      <c r="AJ28" s="138">
        <v>0.12554988755497579</v>
      </c>
      <c r="AK28" s="138">
        <v>0.12596703126860243</v>
      </c>
      <c r="AL28" s="138">
        <v>0.12638417498222909</v>
      </c>
      <c r="AM28" s="138">
        <v>0.12680131869585576</v>
      </c>
      <c r="AN28" s="138">
        <v>0.1272184624094824</v>
      </c>
      <c r="AO28" s="138">
        <v>0.12763560612310909</v>
      </c>
      <c r="AP28" s="138">
        <v>0.12805274983673576</v>
      </c>
      <c r="AQ28" s="138">
        <v>0.12846989355036237</v>
      </c>
      <c r="AR28" s="138">
        <v>0.12888703726398909</v>
      </c>
      <c r="AS28" s="138">
        <v>0.12930418097761573</v>
      </c>
      <c r="AT28" s="138">
        <v>0.1297213246912424</v>
      </c>
      <c r="AU28" s="138">
        <v>0.13013846840486906</v>
      </c>
      <c r="AV28" s="138">
        <v>0.1305556121184957</v>
      </c>
      <c r="AW28" s="138">
        <v>0.1309727558321224</v>
      </c>
      <c r="AX28" s="138">
        <v>0.13138989954574906</v>
      </c>
      <c r="AY28" s="138">
        <v>0.1318070432593757</v>
      </c>
      <c r="AZ28" s="138">
        <v>0.13222418697300237</v>
      </c>
      <c r="BA28" s="138">
        <v>0.13264133068662906</v>
      </c>
    </row>
    <row r="29" spans="1:57" s="164" customFormat="1" ht="13.5" customHeight="1" x14ac:dyDescent="0.2">
      <c r="A29" s="166" t="s">
        <v>74</v>
      </c>
      <c r="B29" s="92" t="s">
        <v>113</v>
      </c>
      <c r="C29" s="169" t="s">
        <v>66</v>
      </c>
      <c r="D29" s="169" t="s">
        <v>66</v>
      </c>
      <c r="E29" s="169" t="s">
        <v>66</v>
      </c>
      <c r="F29" s="169" t="s">
        <v>66</v>
      </c>
      <c r="G29" s="169" t="s">
        <v>66</v>
      </c>
      <c r="H29" s="169" t="s">
        <v>66</v>
      </c>
      <c r="I29" s="169" t="s">
        <v>66</v>
      </c>
      <c r="J29" s="169" t="s">
        <v>66</v>
      </c>
      <c r="K29" s="169" t="s">
        <v>66</v>
      </c>
      <c r="L29" s="169" t="s">
        <v>66</v>
      </c>
      <c r="M29" s="169" t="s">
        <v>66</v>
      </c>
      <c r="N29" s="169" t="s">
        <v>66</v>
      </c>
      <c r="O29" s="169" t="s">
        <v>66</v>
      </c>
      <c r="P29" s="169" t="s">
        <v>66</v>
      </c>
      <c r="Q29" s="169" t="s">
        <v>66</v>
      </c>
      <c r="R29" s="169" t="s">
        <v>66</v>
      </c>
      <c r="S29" s="169" t="s">
        <v>66</v>
      </c>
      <c r="T29" s="169" t="s">
        <v>66</v>
      </c>
      <c r="U29" s="169" t="s">
        <v>66</v>
      </c>
      <c r="V29" s="169" t="s">
        <v>66</v>
      </c>
      <c r="W29" s="169" t="s">
        <v>66</v>
      </c>
      <c r="X29" s="169" t="s">
        <v>66</v>
      </c>
      <c r="Y29" s="169" t="s">
        <v>66</v>
      </c>
      <c r="Z29" s="169" t="s">
        <v>66</v>
      </c>
      <c r="AA29" s="169" t="s">
        <v>66</v>
      </c>
      <c r="AB29" s="169" t="s">
        <v>66</v>
      </c>
      <c r="AC29" s="169" t="s">
        <v>66</v>
      </c>
      <c r="AD29" s="169" t="s">
        <v>66</v>
      </c>
      <c r="AE29" s="169" t="s">
        <v>66</v>
      </c>
      <c r="AF29" s="169" t="s">
        <v>66</v>
      </c>
      <c r="AG29" s="138" t="s">
        <v>199</v>
      </c>
      <c r="AH29" s="138" t="s">
        <v>199</v>
      </c>
      <c r="AI29" s="138" t="s">
        <v>199</v>
      </c>
      <c r="AJ29" s="138" t="s">
        <v>199</v>
      </c>
      <c r="AK29" s="138" t="s">
        <v>199</v>
      </c>
      <c r="AL29" s="138" t="s">
        <v>199</v>
      </c>
      <c r="AM29" s="138" t="s">
        <v>199</v>
      </c>
      <c r="AN29" s="138" t="s">
        <v>199</v>
      </c>
      <c r="AO29" s="138" t="s">
        <v>199</v>
      </c>
      <c r="AP29" s="138" t="s">
        <v>199</v>
      </c>
      <c r="AQ29" s="138" t="s">
        <v>199</v>
      </c>
      <c r="AR29" s="138" t="s">
        <v>199</v>
      </c>
      <c r="AS29" s="138" t="s">
        <v>199</v>
      </c>
      <c r="AT29" s="138" t="s">
        <v>199</v>
      </c>
      <c r="AU29" s="138" t="s">
        <v>199</v>
      </c>
      <c r="AV29" s="138" t="s">
        <v>199</v>
      </c>
      <c r="AW29" s="138" t="s">
        <v>199</v>
      </c>
      <c r="AX29" s="138" t="s">
        <v>199</v>
      </c>
      <c r="AY29" s="138" t="s">
        <v>199</v>
      </c>
      <c r="AZ29" s="138" t="s">
        <v>199</v>
      </c>
      <c r="BA29" s="138" t="s">
        <v>199</v>
      </c>
    </row>
    <row r="30" spans="1:57" s="164" customFormat="1" ht="13.5" customHeight="1" x14ac:dyDescent="0.2">
      <c r="A30" s="166" t="s">
        <v>75</v>
      </c>
      <c r="B30" s="92" t="s">
        <v>114</v>
      </c>
      <c r="C30" s="169">
        <v>5.4691616618000003</v>
      </c>
      <c r="D30" s="169">
        <v>5.4189675137000002</v>
      </c>
      <c r="E30" s="169">
        <v>5.3687733656000001</v>
      </c>
      <c r="F30" s="169">
        <v>5.3185792175</v>
      </c>
      <c r="G30" s="169">
        <v>5.2683850694999999</v>
      </c>
      <c r="H30" s="169">
        <v>5.2181909213999997</v>
      </c>
      <c r="I30" s="169">
        <v>5.1679967732999996</v>
      </c>
      <c r="J30" s="169">
        <v>5.1178026252000004</v>
      </c>
      <c r="K30" s="169">
        <v>5.0676084771000003</v>
      </c>
      <c r="L30" s="169">
        <v>5.0174143291000002</v>
      </c>
      <c r="M30" s="169">
        <v>4.9672201810000001</v>
      </c>
      <c r="N30" s="169">
        <v>4.9170260329</v>
      </c>
      <c r="O30" s="169">
        <v>4.8668318847999998</v>
      </c>
      <c r="P30" s="169">
        <v>4.8166377367999997</v>
      </c>
      <c r="Q30" s="169">
        <v>4.7664435886999996</v>
      </c>
      <c r="R30" s="169">
        <v>4.7162494406000004</v>
      </c>
      <c r="S30" s="169">
        <v>4.6660552925000003</v>
      </c>
      <c r="T30" s="169">
        <v>4.6158611444000002</v>
      </c>
      <c r="U30" s="169">
        <v>4.5656669964000001</v>
      </c>
      <c r="V30" s="169">
        <v>4.5154728483</v>
      </c>
      <c r="W30" s="169">
        <v>4.3860781388000003</v>
      </c>
      <c r="X30" s="169">
        <v>9.8633713902999993</v>
      </c>
      <c r="Y30" s="169">
        <v>4.5247672697840002</v>
      </c>
      <c r="Z30" s="169">
        <v>4.4063101713270001</v>
      </c>
      <c r="AA30" s="169">
        <v>4.3815744736750002</v>
      </c>
      <c r="AB30" s="169">
        <v>4.0905170779470001</v>
      </c>
      <c r="AC30" s="169">
        <v>4.0264943890760003</v>
      </c>
      <c r="AD30" s="169">
        <v>3.9907215426480001</v>
      </c>
      <c r="AE30" s="169">
        <v>3.8738345537029999</v>
      </c>
      <c r="AF30" s="169">
        <v>3.8859232767649998</v>
      </c>
      <c r="AG30" s="138">
        <v>3.8762410345438751</v>
      </c>
      <c r="AH30" s="138">
        <v>3.8688578470438757</v>
      </c>
      <c r="AI30" s="138">
        <v>3.8337931673563754</v>
      </c>
      <c r="AJ30" s="138">
        <v>3.8019559017313753</v>
      </c>
      <c r="AK30" s="138">
        <v>3.7344150267313756</v>
      </c>
      <c r="AL30" s="138">
        <v>3.6916755454813757</v>
      </c>
      <c r="AM30" s="138">
        <v>3.6489229579813753</v>
      </c>
      <c r="AN30" s="138">
        <v>3.6127234954813754</v>
      </c>
      <c r="AO30" s="138">
        <v>3.5929068454813757</v>
      </c>
      <c r="AP30" s="138">
        <v>3.5730901954813756</v>
      </c>
      <c r="AQ30" s="138">
        <v>3.5532735454813746</v>
      </c>
      <c r="AR30" s="138">
        <v>3.5336141704813753</v>
      </c>
      <c r="AS30" s="138">
        <v>3.5139547954813755</v>
      </c>
      <c r="AT30" s="138">
        <v>3.5139547954813755</v>
      </c>
      <c r="AU30" s="138">
        <v>3.5139547954813755</v>
      </c>
      <c r="AV30" s="138">
        <v>3.5139547954813755</v>
      </c>
      <c r="AW30" s="138">
        <v>3.5139547954813755</v>
      </c>
      <c r="AX30" s="138">
        <v>3.5139547954813755</v>
      </c>
      <c r="AY30" s="138">
        <v>3.5139547954813755</v>
      </c>
      <c r="AZ30" s="138">
        <v>3.5139547954813755</v>
      </c>
      <c r="BA30" s="138">
        <v>3.5139547954813755</v>
      </c>
    </row>
    <row r="31" spans="1:57" s="164" customFormat="1" ht="13.5" customHeight="1" x14ac:dyDescent="0.2">
      <c r="A31" s="166" t="s">
        <v>76</v>
      </c>
      <c r="B31" s="92" t="s">
        <v>115</v>
      </c>
      <c r="C31" s="169">
        <f>IF((IF(ISTEXT(C30),"NO",C30-IF(ISTEXT(C32),0,C32)))=0,"NO",IF(ISTEXT(C30),"NO",C30-IF(ISTEXT(C32),0,C32)))</f>
        <v>5.4691616618000003</v>
      </c>
      <c r="D31" s="169">
        <f t="shared" ref="D31:AE31" si="12">IF((IF(ISTEXT(D30),"NO",D30-IF(ISTEXT(D32),0,D32)))=0,"NO",IF(ISTEXT(D30),"NO",D30-IF(ISTEXT(D32),0,D32)))</f>
        <v>5.4189675137000002</v>
      </c>
      <c r="E31" s="169">
        <f t="shared" si="12"/>
        <v>5.3687733656000001</v>
      </c>
      <c r="F31" s="169">
        <f t="shared" si="12"/>
        <v>5.3185792175</v>
      </c>
      <c r="G31" s="169">
        <f t="shared" si="12"/>
        <v>5.2683850694999999</v>
      </c>
      <c r="H31" s="169">
        <f t="shared" si="12"/>
        <v>5.2181909213999997</v>
      </c>
      <c r="I31" s="169">
        <f t="shared" si="12"/>
        <v>5.1679967732999996</v>
      </c>
      <c r="J31" s="169">
        <f t="shared" si="12"/>
        <v>5.1178026252000004</v>
      </c>
      <c r="K31" s="169">
        <f t="shared" si="12"/>
        <v>5.0676084771000003</v>
      </c>
      <c r="L31" s="169">
        <f t="shared" si="12"/>
        <v>5.0174143291000002</v>
      </c>
      <c r="M31" s="169">
        <f t="shared" si="12"/>
        <v>4.9672201810000001</v>
      </c>
      <c r="N31" s="169">
        <f t="shared" si="12"/>
        <v>4.9170260329</v>
      </c>
      <c r="O31" s="169">
        <f t="shared" si="12"/>
        <v>4.8668318847999998</v>
      </c>
      <c r="P31" s="169">
        <f t="shared" si="12"/>
        <v>4.8166377367999997</v>
      </c>
      <c r="Q31" s="169">
        <f t="shared" si="12"/>
        <v>4.7664435886999996</v>
      </c>
      <c r="R31" s="169">
        <f t="shared" si="12"/>
        <v>4.7162494406000004</v>
      </c>
      <c r="S31" s="169">
        <f t="shared" si="12"/>
        <v>4.6660552925000003</v>
      </c>
      <c r="T31" s="169">
        <f t="shared" si="12"/>
        <v>4.6158611444000002</v>
      </c>
      <c r="U31" s="169">
        <f t="shared" si="12"/>
        <v>4.5656669964000001</v>
      </c>
      <c r="V31" s="169">
        <f t="shared" si="12"/>
        <v>4.5154728483</v>
      </c>
      <c r="W31" s="169">
        <f t="shared" si="12"/>
        <v>4.3860781388000003</v>
      </c>
      <c r="X31" s="169">
        <f t="shared" si="12"/>
        <v>9.8633713902999993</v>
      </c>
      <c r="Y31" s="169">
        <f t="shared" si="12"/>
        <v>4.5247672697840002</v>
      </c>
      <c r="Z31" s="169">
        <f t="shared" si="12"/>
        <v>4.4063101713270001</v>
      </c>
      <c r="AA31" s="169">
        <f t="shared" si="12"/>
        <v>4.3815744736750002</v>
      </c>
      <c r="AB31" s="169">
        <f t="shared" si="12"/>
        <v>4.0905170779470001</v>
      </c>
      <c r="AC31" s="169">
        <f t="shared" si="12"/>
        <v>4.0264943890760003</v>
      </c>
      <c r="AD31" s="169">
        <f t="shared" si="12"/>
        <v>3.9907215426480001</v>
      </c>
      <c r="AE31" s="169">
        <f t="shared" si="12"/>
        <v>3.8738345537029999</v>
      </c>
      <c r="AF31" s="169">
        <f t="shared" ref="AF31" si="13">IF((IF(ISTEXT(AF30),"NO",AF30-IF(ISTEXT(AF32),0,AF32)))=0,"NO",IF(ISTEXT(AF30),"NO",AF30-IF(ISTEXT(AF32),0,AF32)))</f>
        <v>3.8859232767649998</v>
      </c>
      <c r="AG31" s="138">
        <v>3.8762410345438751</v>
      </c>
      <c r="AH31" s="138">
        <v>3.8688578470438757</v>
      </c>
      <c r="AI31" s="138">
        <v>3.8337931673563754</v>
      </c>
      <c r="AJ31" s="138">
        <v>3.8019559017313753</v>
      </c>
      <c r="AK31" s="138">
        <v>3.7344150267313756</v>
      </c>
      <c r="AL31" s="138">
        <v>3.6916755454813757</v>
      </c>
      <c r="AM31" s="138">
        <v>3.6489229579813753</v>
      </c>
      <c r="AN31" s="138">
        <v>3.6127234954813754</v>
      </c>
      <c r="AO31" s="138">
        <v>3.5929068454813757</v>
      </c>
      <c r="AP31" s="138">
        <v>3.5730901954813756</v>
      </c>
      <c r="AQ31" s="138">
        <v>3.5532735454813746</v>
      </c>
      <c r="AR31" s="138">
        <v>3.5336141704813753</v>
      </c>
      <c r="AS31" s="138">
        <v>3.5139547954813755</v>
      </c>
      <c r="AT31" s="138">
        <v>3.5139547954813755</v>
      </c>
      <c r="AU31" s="138">
        <v>3.5139547954813755</v>
      </c>
      <c r="AV31" s="138">
        <v>3.5139547954813755</v>
      </c>
      <c r="AW31" s="138">
        <v>3.5139547954813755</v>
      </c>
      <c r="AX31" s="138">
        <v>3.5139547954813755</v>
      </c>
      <c r="AY31" s="138">
        <v>3.5139547954813755</v>
      </c>
      <c r="AZ31" s="138">
        <v>3.5139547954813755</v>
      </c>
      <c r="BA31" s="138">
        <v>3.5139547954813755</v>
      </c>
    </row>
    <row r="32" spans="1:57" s="164" customFormat="1" ht="13.5" customHeight="1" x14ac:dyDescent="0.2">
      <c r="A32" s="166" t="s">
        <v>77</v>
      </c>
      <c r="B32" s="92" t="s">
        <v>116</v>
      </c>
      <c r="C32" s="169" t="s">
        <v>66</v>
      </c>
      <c r="D32" s="169" t="s">
        <v>66</v>
      </c>
      <c r="E32" s="169" t="s">
        <v>66</v>
      </c>
      <c r="F32" s="169" t="s">
        <v>66</v>
      </c>
      <c r="G32" s="169" t="s">
        <v>66</v>
      </c>
      <c r="H32" s="169" t="s">
        <v>66</v>
      </c>
      <c r="I32" s="169" t="s">
        <v>66</v>
      </c>
      <c r="J32" s="169" t="s">
        <v>66</v>
      </c>
      <c r="K32" s="169" t="s">
        <v>66</v>
      </c>
      <c r="L32" s="169" t="s">
        <v>66</v>
      </c>
      <c r="M32" s="169" t="s">
        <v>66</v>
      </c>
      <c r="N32" s="169" t="s">
        <v>66</v>
      </c>
      <c r="O32" s="169" t="s">
        <v>66</v>
      </c>
      <c r="P32" s="169" t="s">
        <v>66</v>
      </c>
      <c r="Q32" s="169" t="s">
        <v>66</v>
      </c>
      <c r="R32" s="169" t="s">
        <v>66</v>
      </c>
      <c r="S32" s="169" t="s">
        <v>66</v>
      </c>
      <c r="T32" s="169" t="s">
        <v>66</v>
      </c>
      <c r="U32" s="169" t="s">
        <v>66</v>
      </c>
      <c r="V32" s="169" t="s">
        <v>66</v>
      </c>
      <c r="W32" s="169" t="s">
        <v>66</v>
      </c>
      <c r="X32" s="169" t="s">
        <v>66</v>
      </c>
      <c r="Y32" s="169" t="s">
        <v>66</v>
      </c>
      <c r="Z32" s="169" t="s">
        <v>66</v>
      </c>
      <c r="AA32" s="169" t="s">
        <v>66</v>
      </c>
      <c r="AB32" s="169" t="s">
        <v>66</v>
      </c>
      <c r="AC32" s="169" t="s">
        <v>66</v>
      </c>
      <c r="AD32" s="169" t="s">
        <v>66</v>
      </c>
      <c r="AE32" s="169" t="s">
        <v>66</v>
      </c>
      <c r="AF32" s="169" t="s">
        <v>66</v>
      </c>
      <c r="AG32" s="138" t="s">
        <v>66</v>
      </c>
      <c r="AH32" s="138" t="s">
        <v>66</v>
      </c>
      <c r="AI32" s="138" t="s">
        <v>66</v>
      </c>
      <c r="AJ32" s="138" t="s">
        <v>66</v>
      </c>
      <c r="AK32" s="138" t="s">
        <v>66</v>
      </c>
      <c r="AL32" s="138" t="s">
        <v>66</v>
      </c>
      <c r="AM32" s="138" t="s">
        <v>66</v>
      </c>
      <c r="AN32" s="138" t="s">
        <v>66</v>
      </c>
      <c r="AO32" s="138" t="s">
        <v>66</v>
      </c>
      <c r="AP32" s="138" t="s">
        <v>66</v>
      </c>
      <c r="AQ32" s="138" t="s">
        <v>66</v>
      </c>
      <c r="AR32" s="138" t="s">
        <v>66</v>
      </c>
      <c r="AS32" s="138" t="s">
        <v>66</v>
      </c>
      <c r="AT32" s="138" t="s">
        <v>66</v>
      </c>
      <c r="AU32" s="138" t="s">
        <v>66</v>
      </c>
      <c r="AV32" s="138" t="s">
        <v>66</v>
      </c>
      <c r="AW32" s="138" t="s">
        <v>66</v>
      </c>
      <c r="AX32" s="138" t="s">
        <v>66</v>
      </c>
      <c r="AY32" s="138" t="s">
        <v>66</v>
      </c>
      <c r="AZ32" s="138" t="s">
        <v>66</v>
      </c>
      <c r="BA32" s="138" t="s">
        <v>66</v>
      </c>
    </row>
    <row r="33" spans="1:57" s="164" customFormat="1" ht="13.5" customHeight="1" x14ac:dyDescent="0.2">
      <c r="A33" s="166" t="s">
        <v>78</v>
      </c>
      <c r="B33" s="92" t="s">
        <v>117</v>
      </c>
      <c r="C33" s="169">
        <v>4.7616797424000001</v>
      </c>
      <c r="D33" s="169">
        <v>4.7139632584999998</v>
      </c>
      <c r="E33" s="169">
        <v>4.6662684819000004</v>
      </c>
      <c r="F33" s="169">
        <v>4.61857754594</v>
      </c>
      <c r="G33" s="169">
        <v>4.5709161654399999</v>
      </c>
      <c r="H33" s="169">
        <v>4.5232247285399998</v>
      </c>
      <c r="I33" s="169">
        <v>4.4755349613400002</v>
      </c>
      <c r="J33" s="169">
        <v>4.4279303540399999</v>
      </c>
      <c r="K33" s="169">
        <v>4.3803624823399998</v>
      </c>
      <c r="L33" s="169">
        <v>4.3325474801399997</v>
      </c>
      <c r="M33" s="169">
        <v>4.2848732421799998</v>
      </c>
      <c r="N33" s="169">
        <v>4.23744496576</v>
      </c>
      <c r="O33" s="169">
        <v>4.1900143515200003</v>
      </c>
      <c r="P33" s="169">
        <v>4.14223775482</v>
      </c>
      <c r="Q33" s="169">
        <v>4.0944801938399999</v>
      </c>
      <c r="R33" s="169">
        <v>4.0472706612199998</v>
      </c>
      <c r="S33" s="169">
        <v>3.9988491876599999</v>
      </c>
      <c r="T33" s="169">
        <v>3.9512692934000002</v>
      </c>
      <c r="U33" s="169">
        <v>3.9035965582599998</v>
      </c>
      <c r="V33" s="169">
        <v>3.8559264946999998</v>
      </c>
      <c r="W33" s="169">
        <v>4.0204302345</v>
      </c>
      <c r="X33" s="169">
        <v>3.8912183889</v>
      </c>
      <c r="Y33" s="169">
        <v>3.8409592982</v>
      </c>
      <c r="Z33" s="169">
        <v>3.93790467495</v>
      </c>
      <c r="AA33" s="169">
        <v>3.8687396270500001</v>
      </c>
      <c r="AB33" s="169">
        <v>4.2643026266000001</v>
      </c>
      <c r="AC33" s="169">
        <v>4.3173564428000004</v>
      </c>
      <c r="AD33" s="169">
        <v>4.3623517939780001</v>
      </c>
      <c r="AE33" s="169">
        <v>4.4939081488539996</v>
      </c>
      <c r="AF33" s="169">
        <v>4.4671413953999997</v>
      </c>
      <c r="AG33" s="138">
        <v>4.4547996532158924</v>
      </c>
      <c r="AH33" s="138">
        <v>4.4453884657158929</v>
      </c>
      <c r="AI33" s="138">
        <v>4.4006922860283924</v>
      </c>
      <c r="AJ33" s="138">
        <v>4.3601100204033933</v>
      </c>
      <c r="AK33" s="138">
        <v>4.2740171454033931</v>
      </c>
      <c r="AL33" s="138">
        <v>4.2195380641533928</v>
      </c>
      <c r="AM33" s="138">
        <v>4.1650422766533914</v>
      </c>
      <c r="AN33" s="138">
        <v>4.118899614153392</v>
      </c>
      <c r="AO33" s="138">
        <v>4.0936397641533917</v>
      </c>
      <c r="AP33" s="138">
        <v>4.0683799141533914</v>
      </c>
      <c r="AQ33" s="138">
        <v>4.0431200641533911</v>
      </c>
      <c r="AR33" s="138">
        <v>4.0180606891533905</v>
      </c>
      <c r="AS33" s="138">
        <v>3.9930013141533913</v>
      </c>
      <c r="AT33" s="138">
        <v>3.9930013141533913</v>
      </c>
      <c r="AU33" s="138">
        <v>3.9930013141533913</v>
      </c>
      <c r="AV33" s="138">
        <v>3.9930013141533913</v>
      </c>
      <c r="AW33" s="138">
        <v>3.9930013141533913</v>
      </c>
      <c r="AX33" s="138">
        <v>3.9930013141533913</v>
      </c>
      <c r="AY33" s="138">
        <v>3.9930013141533913</v>
      </c>
      <c r="AZ33" s="138">
        <v>3.9930013141533913</v>
      </c>
      <c r="BA33" s="138">
        <v>3.9918324541533909</v>
      </c>
    </row>
    <row r="34" spans="1:57" s="164" customFormat="1" ht="13.5" customHeight="1" x14ac:dyDescent="0.2">
      <c r="A34" s="166" t="s">
        <v>79</v>
      </c>
      <c r="B34" s="92" t="s">
        <v>118</v>
      </c>
      <c r="C34" s="169">
        <f>IF((IF(ISTEXT(C33),"NO",C33-IF(ISTEXT(C35),0,C35)))=0,"NO",IF(ISTEXT(C33),"NO",C33-IF(ISTEXT(C35),0,C35)))</f>
        <v>4.7616797424000001</v>
      </c>
      <c r="D34" s="169">
        <f t="shared" ref="D34:AE34" si="14">IF((IF(ISTEXT(D33),"NO",D33-IF(ISTEXT(D35),0,D35)))=0,"NO",IF(ISTEXT(D33),"NO",D33-IF(ISTEXT(D35),0,D35)))</f>
        <v>4.7139632584999998</v>
      </c>
      <c r="E34" s="169">
        <f t="shared" si="14"/>
        <v>4.6662684819000004</v>
      </c>
      <c r="F34" s="169">
        <f t="shared" si="14"/>
        <v>4.61857754594</v>
      </c>
      <c r="G34" s="169">
        <f t="shared" si="14"/>
        <v>4.5709161654399999</v>
      </c>
      <c r="H34" s="169">
        <f t="shared" si="14"/>
        <v>4.5232247285399998</v>
      </c>
      <c r="I34" s="169">
        <f t="shared" si="14"/>
        <v>4.4755349613400002</v>
      </c>
      <c r="J34" s="169">
        <f t="shared" si="14"/>
        <v>4.4279303540399999</v>
      </c>
      <c r="K34" s="169">
        <f t="shared" si="14"/>
        <v>4.3803624823399998</v>
      </c>
      <c r="L34" s="169">
        <f t="shared" si="14"/>
        <v>4.3325474801399997</v>
      </c>
      <c r="M34" s="169">
        <f t="shared" si="14"/>
        <v>4.2848732421799998</v>
      </c>
      <c r="N34" s="169">
        <f t="shared" si="14"/>
        <v>4.23744496576</v>
      </c>
      <c r="O34" s="169">
        <f t="shared" si="14"/>
        <v>4.1900143515200003</v>
      </c>
      <c r="P34" s="169">
        <f t="shared" si="14"/>
        <v>4.14223775482</v>
      </c>
      <c r="Q34" s="169">
        <f t="shared" si="14"/>
        <v>4.0944801938399999</v>
      </c>
      <c r="R34" s="169">
        <f t="shared" si="14"/>
        <v>4.0472706612199998</v>
      </c>
      <c r="S34" s="169">
        <f t="shared" si="14"/>
        <v>3.9988491876599999</v>
      </c>
      <c r="T34" s="169">
        <f t="shared" si="14"/>
        <v>3.9512692934000002</v>
      </c>
      <c r="U34" s="169">
        <f t="shared" si="14"/>
        <v>3.9035965582599998</v>
      </c>
      <c r="V34" s="169">
        <f t="shared" si="14"/>
        <v>3.8559264946999998</v>
      </c>
      <c r="W34" s="169">
        <f t="shared" si="14"/>
        <v>4.0204302345</v>
      </c>
      <c r="X34" s="169">
        <f t="shared" si="14"/>
        <v>3.8912183889</v>
      </c>
      <c r="Y34" s="169">
        <f t="shared" si="14"/>
        <v>3.8409592982</v>
      </c>
      <c r="Z34" s="169">
        <f t="shared" si="14"/>
        <v>3.93790467495</v>
      </c>
      <c r="AA34" s="169">
        <f t="shared" si="14"/>
        <v>3.8687396270500001</v>
      </c>
      <c r="AB34" s="169">
        <f t="shared" si="14"/>
        <v>4.2643026266000001</v>
      </c>
      <c r="AC34" s="169">
        <f t="shared" si="14"/>
        <v>4.3173564428000004</v>
      </c>
      <c r="AD34" s="169">
        <f t="shared" si="14"/>
        <v>4.3623517939780001</v>
      </c>
      <c r="AE34" s="169">
        <f t="shared" si="14"/>
        <v>4.4939081488539996</v>
      </c>
      <c r="AF34" s="169">
        <f t="shared" ref="AF34" si="15">IF((IF(ISTEXT(AF33),"NO",AF33-IF(ISTEXT(AF35),0,AF35)))=0,"NO",IF(ISTEXT(AF33),"NO",AF33-IF(ISTEXT(AF35),0,AF35)))</f>
        <v>4.4671413953999997</v>
      </c>
      <c r="AG34" s="138">
        <v>1.1688600000000001E-3</v>
      </c>
      <c r="AH34" s="138">
        <v>1.1688600000000001E-3</v>
      </c>
      <c r="AI34" s="138">
        <v>1.1688600000000001E-3</v>
      </c>
      <c r="AJ34" s="138">
        <v>1.1688600000000001E-3</v>
      </c>
      <c r="AK34" s="138">
        <v>1.1688600000000001E-3</v>
      </c>
      <c r="AL34" s="138">
        <v>1.1688600000000001E-3</v>
      </c>
      <c r="AM34" s="138">
        <v>1.1688600000000001E-3</v>
      </c>
      <c r="AN34" s="138">
        <v>1.1688600000000001E-3</v>
      </c>
      <c r="AO34" s="138">
        <v>1.1688600000000001E-3</v>
      </c>
      <c r="AP34" s="138">
        <v>1.1688600000000001E-3</v>
      </c>
      <c r="AQ34" s="138">
        <v>1.1688600000000001E-3</v>
      </c>
      <c r="AR34" s="138">
        <v>1.1688600000000001E-3</v>
      </c>
      <c r="AS34" s="138">
        <v>1.1688600000000001E-3</v>
      </c>
      <c r="AT34" s="138">
        <v>1.1688600000000001E-3</v>
      </c>
      <c r="AU34" s="138">
        <v>1.1688600000000001E-3</v>
      </c>
      <c r="AV34" s="138">
        <v>1.1688600000000001E-3</v>
      </c>
      <c r="AW34" s="138">
        <v>1.1688600000000001E-3</v>
      </c>
      <c r="AX34" s="138">
        <v>1.1688600000000001E-3</v>
      </c>
      <c r="AY34" s="138">
        <v>1.1688600000000001E-3</v>
      </c>
      <c r="AZ34" s="138">
        <v>1.1688600000000001E-3</v>
      </c>
      <c r="BA34" s="138">
        <v>0</v>
      </c>
    </row>
    <row r="35" spans="1:57" s="164" customFormat="1" ht="13.5" customHeight="1" x14ac:dyDescent="0.2">
      <c r="A35" s="166" t="s">
        <v>80</v>
      </c>
      <c r="B35" s="92" t="s">
        <v>119</v>
      </c>
      <c r="C35" s="169" t="s">
        <v>199</v>
      </c>
      <c r="D35" s="169" t="s">
        <v>199</v>
      </c>
      <c r="E35" s="169" t="s">
        <v>199</v>
      </c>
      <c r="F35" s="169" t="s">
        <v>199</v>
      </c>
      <c r="G35" s="169" t="s">
        <v>199</v>
      </c>
      <c r="H35" s="169" t="s">
        <v>199</v>
      </c>
      <c r="I35" s="169" t="s">
        <v>199</v>
      </c>
      <c r="J35" s="169" t="s">
        <v>199</v>
      </c>
      <c r="K35" s="169" t="s">
        <v>199</v>
      </c>
      <c r="L35" s="169" t="s">
        <v>199</v>
      </c>
      <c r="M35" s="169" t="s">
        <v>199</v>
      </c>
      <c r="N35" s="169" t="s">
        <v>199</v>
      </c>
      <c r="O35" s="169" t="s">
        <v>199</v>
      </c>
      <c r="P35" s="169" t="s">
        <v>199</v>
      </c>
      <c r="Q35" s="169" t="s">
        <v>199</v>
      </c>
      <c r="R35" s="169" t="s">
        <v>199</v>
      </c>
      <c r="S35" s="169" t="s">
        <v>199</v>
      </c>
      <c r="T35" s="169" t="s">
        <v>199</v>
      </c>
      <c r="U35" s="169" t="s">
        <v>199</v>
      </c>
      <c r="V35" s="169" t="s">
        <v>199</v>
      </c>
      <c r="W35" s="169" t="s">
        <v>199</v>
      </c>
      <c r="X35" s="169" t="s">
        <v>199</v>
      </c>
      <c r="Y35" s="169" t="s">
        <v>199</v>
      </c>
      <c r="Z35" s="169" t="s">
        <v>199</v>
      </c>
      <c r="AA35" s="169" t="s">
        <v>199</v>
      </c>
      <c r="AB35" s="169" t="s">
        <v>199</v>
      </c>
      <c r="AC35" s="169" t="s">
        <v>199</v>
      </c>
      <c r="AD35" s="169" t="s">
        <v>199</v>
      </c>
      <c r="AE35" s="169" t="s">
        <v>199</v>
      </c>
      <c r="AF35" s="169" t="s">
        <v>199</v>
      </c>
      <c r="AG35" s="138" t="s">
        <v>199</v>
      </c>
      <c r="AH35" s="138" t="s">
        <v>199</v>
      </c>
      <c r="AI35" s="138" t="s">
        <v>199</v>
      </c>
      <c r="AJ35" s="138" t="s">
        <v>199</v>
      </c>
      <c r="AK35" s="138" t="s">
        <v>199</v>
      </c>
      <c r="AL35" s="138" t="s">
        <v>199</v>
      </c>
      <c r="AM35" s="138" t="s">
        <v>199</v>
      </c>
      <c r="AN35" s="138" t="s">
        <v>199</v>
      </c>
      <c r="AO35" s="138" t="s">
        <v>199</v>
      </c>
      <c r="AP35" s="138" t="s">
        <v>199</v>
      </c>
      <c r="AQ35" s="138" t="s">
        <v>199</v>
      </c>
      <c r="AR35" s="138" t="s">
        <v>199</v>
      </c>
      <c r="AS35" s="138" t="s">
        <v>199</v>
      </c>
      <c r="AT35" s="138" t="s">
        <v>199</v>
      </c>
      <c r="AU35" s="138" t="s">
        <v>199</v>
      </c>
      <c r="AV35" s="138" t="s">
        <v>199</v>
      </c>
      <c r="AW35" s="138" t="s">
        <v>199</v>
      </c>
      <c r="AX35" s="138" t="s">
        <v>199</v>
      </c>
      <c r="AY35" s="138" t="s">
        <v>199</v>
      </c>
      <c r="AZ35" s="138" t="s">
        <v>199</v>
      </c>
      <c r="BA35" s="138" t="s">
        <v>199</v>
      </c>
    </row>
    <row r="36" spans="1:57" s="164" customFormat="1" ht="13.5" customHeight="1" x14ac:dyDescent="0.2">
      <c r="A36" s="166" t="s">
        <v>81</v>
      </c>
      <c r="B36" s="92" t="s">
        <v>120</v>
      </c>
      <c r="C36" s="169">
        <v>7.1479685831999998E-2</v>
      </c>
      <c r="D36" s="169">
        <v>8.9970240218E-2</v>
      </c>
      <c r="E36" s="169">
        <v>0.10846079460499999</v>
      </c>
      <c r="F36" s="169">
        <v>0.126951348991</v>
      </c>
      <c r="G36" s="169">
        <v>0.145441903378</v>
      </c>
      <c r="H36" s="169">
        <v>0.16393245776000001</v>
      </c>
      <c r="I36" s="169">
        <v>0.18242301215000001</v>
      </c>
      <c r="J36" s="169">
        <v>0.20091356654</v>
      </c>
      <c r="K36" s="169">
        <v>0.21940412092</v>
      </c>
      <c r="L36" s="169">
        <v>0.23789467531</v>
      </c>
      <c r="M36" s="169">
        <v>0.25638522969999999</v>
      </c>
      <c r="N36" s="169">
        <v>0.27487578408000002</v>
      </c>
      <c r="O36" s="169">
        <v>0.29336633846999999</v>
      </c>
      <c r="P36" s="169">
        <v>0.31185689286000001</v>
      </c>
      <c r="Q36" s="169">
        <v>0.33034744723999998</v>
      </c>
      <c r="R36" s="169">
        <v>0.35014534756999999</v>
      </c>
      <c r="S36" s="169">
        <v>0.39976052661</v>
      </c>
      <c r="T36" s="169">
        <v>0.44937570566000001</v>
      </c>
      <c r="U36" s="169">
        <v>0.49899088471000003</v>
      </c>
      <c r="V36" s="169">
        <v>0.54860606375999998</v>
      </c>
      <c r="W36" s="169">
        <v>0.59822124281</v>
      </c>
      <c r="X36" s="169">
        <v>0.64783642186000001</v>
      </c>
      <c r="Y36" s="169">
        <v>0.71367617877</v>
      </c>
      <c r="Z36" s="169">
        <v>0.71996466718999996</v>
      </c>
      <c r="AA36" s="169">
        <v>0.78180370048000003</v>
      </c>
      <c r="AB36" s="169">
        <v>0.8220927951</v>
      </c>
      <c r="AC36" s="169">
        <v>0.90676905286999998</v>
      </c>
      <c r="AD36" s="169">
        <v>1.00515681401</v>
      </c>
      <c r="AE36" s="169">
        <v>1.0363997283999999</v>
      </c>
      <c r="AF36" s="169">
        <v>1.0763292411000001</v>
      </c>
      <c r="AG36" s="138">
        <v>1.0578526093520531</v>
      </c>
      <c r="AH36" s="138">
        <v>1.0397590580875407</v>
      </c>
      <c r="AI36" s="138">
        <v>1.021682194022872</v>
      </c>
      <c r="AJ36" s="138">
        <v>1.0036076479894707</v>
      </c>
      <c r="AK36" s="138">
        <v>0.98553533091761836</v>
      </c>
      <c r="AL36" s="138">
        <v>0.96746515824319357</v>
      </c>
      <c r="AM36" s="138">
        <v>0.94939704962633542</v>
      </c>
      <c r="AN36" s="138">
        <v>0.93133092869092649</v>
      </c>
      <c r="AO36" s="138">
        <v>0.91326672278312204</v>
      </c>
      <c r="AP36" s="138">
        <v>0.89520436274731774</v>
      </c>
      <c r="AQ36" s="138">
        <v>0.877143782718106</v>
      </c>
      <c r="AR36" s="138">
        <v>0.85908491992690628</v>
      </c>
      <c r="AS36" s="138">
        <v>0.8410277145220717</v>
      </c>
      <c r="AT36" s="138">
        <v>0.82297210940139365</v>
      </c>
      <c r="AU36" s="138">
        <v>0.8049180500560168</v>
      </c>
      <c r="AV36" s="138">
        <v>0.78553857675061867</v>
      </c>
      <c r="AW36" s="138">
        <v>0.73628288848481949</v>
      </c>
      <c r="AX36" s="138">
        <v>0.68701710433765628</v>
      </c>
      <c r="AY36" s="138">
        <v>0.63774066091515602</v>
      </c>
      <c r="AZ36" s="138">
        <v>0.58845295210902715</v>
      </c>
      <c r="BA36" s="138">
        <v>0.53915332497041102</v>
      </c>
    </row>
    <row r="37" spans="1:57" s="164" customFormat="1" ht="13.5" customHeight="1" x14ac:dyDescent="0.2">
      <c r="A37" s="166" t="s">
        <v>82</v>
      </c>
      <c r="B37" s="92" t="s">
        <v>121</v>
      </c>
      <c r="C37" s="169">
        <f>IF((IF(ISTEXT(C36),"NO",C36-IF(ISTEXT(C38),0,C38)))=0,"NO",IF(ISTEXT(C36),"NO",C36-IF(ISTEXT(C38),0,C38)))</f>
        <v>7.1479685831999998E-2</v>
      </c>
      <c r="D37" s="169">
        <f t="shared" ref="D37:AE37" si="16">IF((IF(ISTEXT(D36),"NO",D36-IF(ISTEXT(D38),0,D38)))=0,"NO",IF(ISTEXT(D36),"NO",D36-IF(ISTEXT(D38),0,D38)))</f>
        <v>8.9970240218E-2</v>
      </c>
      <c r="E37" s="169">
        <f t="shared" si="16"/>
        <v>0.10846079460499999</v>
      </c>
      <c r="F37" s="169">
        <f t="shared" si="16"/>
        <v>0.126951348991</v>
      </c>
      <c r="G37" s="169">
        <f t="shared" si="16"/>
        <v>0.145441903378</v>
      </c>
      <c r="H37" s="169">
        <f t="shared" si="16"/>
        <v>0.16393245776000001</v>
      </c>
      <c r="I37" s="169">
        <f t="shared" si="16"/>
        <v>0.18242301215000001</v>
      </c>
      <c r="J37" s="169">
        <f t="shared" si="16"/>
        <v>0.20091356654</v>
      </c>
      <c r="K37" s="169">
        <f t="shared" si="16"/>
        <v>0.21940412092</v>
      </c>
      <c r="L37" s="169">
        <f t="shared" si="16"/>
        <v>0.23789467531</v>
      </c>
      <c r="M37" s="169">
        <f t="shared" si="16"/>
        <v>0.25638522969999999</v>
      </c>
      <c r="N37" s="169">
        <f t="shared" si="16"/>
        <v>0.27487578408000002</v>
      </c>
      <c r="O37" s="169">
        <f t="shared" si="16"/>
        <v>0.29336633846999999</v>
      </c>
      <c r="P37" s="169">
        <f t="shared" si="16"/>
        <v>0.31185689286000001</v>
      </c>
      <c r="Q37" s="169">
        <f t="shared" si="16"/>
        <v>0.33034744723999998</v>
      </c>
      <c r="R37" s="169">
        <f t="shared" si="16"/>
        <v>0.35014534756999999</v>
      </c>
      <c r="S37" s="169">
        <f t="shared" si="16"/>
        <v>0.39976052661</v>
      </c>
      <c r="T37" s="169">
        <f t="shared" si="16"/>
        <v>0.44937570566000001</v>
      </c>
      <c r="U37" s="169">
        <f t="shared" si="16"/>
        <v>0.49899088471000003</v>
      </c>
      <c r="V37" s="169">
        <f t="shared" si="16"/>
        <v>0.54860606375999998</v>
      </c>
      <c r="W37" s="169">
        <f t="shared" si="16"/>
        <v>0.59822124281</v>
      </c>
      <c r="X37" s="169">
        <f t="shared" si="16"/>
        <v>0.64783642186000001</v>
      </c>
      <c r="Y37" s="169">
        <f t="shared" si="16"/>
        <v>0.71367617877</v>
      </c>
      <c r="Z37" s="169">
        <f t="shared" si="16"/>
        <v>0.71996466718999996</v>
      </c>
      <c r="AA37" s="169">
        <f t="shared" si="16"/>
        <v>0.78180370048000003</v>
      </c>
      <c r="AB37" s="169">
        <f t="shared" si="16"/>
        <v>0.8220927951</v>
      </c>
      <c r="AC37" s="169">
        <f t="shared" si="16"/>
        <v>0.90676905286999998</v>
      </c>
      <c r="AD37" s="169">
        <f t="shared" si="16"/>
        <v>1.00515681401</v>
      </c>
      <c r="AE37" s="169">
        <f t="shared" si="16"/>
        <v>1.0363997283999999</v>
      </c>
      <c r="AF37" s="169">
        <f t="shared" ref="AF37" si="17">IF((IF(ISTEXT(AF36),"NO",AF36-IF(ISTEXT(AF38),0,AF38)))=0,"NO",IF(ISTEXT(AF36),"NO",AF36-IF(ISTEXT(AF38),0,AF38)))</f>
        <v>1.0763292411000001</v>
      </c>
      <c r="AG37" s="138">
        <v>2.6560000000000007E-2</v>
      </c>
      <c r="AH37" s="138">
        <v>2.6560000000000007E-2</v>
      </c>
      <c r="AI37" s="138">
        <v>2.6560000000000007E-2</v>
      </c>
      <c r="AJ37" s="138">
        <v>2.6560000000000007E-2</v>
      </c>
      <c r="AK37" s="138">
        <v>2.6560000000000007E-2</v>
      </c>
      <c r="AL37" s="138">
        <v>2.6560000000000007E-2</v>
      </c>
      <c r="AM37" s="138">
        <v>2.6560000000000007E-2</v>
      </c>
      <c r="AN37" s="138">
        <v>2.6560000000000007E-2</v>
      </c>
      <c r="AO37" s="138">
        <v>2.6560000000000007E-2</v>
      </c>
      <c r="AP37" s="138">
        <v>2.6560000000000007E-2</v>
      </c>
      <c r="AQ37" s="138">
        <v>2.6560000000000007E-2</v>
      </c>
      <c r="AR37" s="138">
        <v>2.6560000000000007E-2</v>
      </c>
      <c r="AS37" s="138">
        <v>2.6560000000000007E-2</v>
      </c>
      <c r="AT37" s="138">
        <v>2.6560000000000007E-2</v>
      </c>
      <c r="AU37" s="138">
        <v>2.6560000000000007E-2</v>
      </c>
      <c r="AV37" s="138">
        <v>2.6560000000000007E-2</v>
      </c>
      <c r="AW37" s="138">
        <v>2.6560000000000007E-2</v>
      </c>
      <c r="AX37" s="138">
        <v>2.6560000000000007E-2</v>
      </c>
      <c r="AY37" s="138">
        <v>2.6560000000000007E-2</v>
      </c>
      <c r="AZ37" s="138">
        <v>2.6560000000000007E-2</v>
      </c>
      <c r="BA37" s="138">
        <v>2.6560000000000007E-2</v>
      </c>
    </row>
    <row r="38" spans="1:57" s="164" customFormat="1" ht="13.5" customHeight="1" x14ac:dyDescent="0.2">
      <c r="A38" s="166" t="s">
        <v>83</v>
      </c>
      <c r="B38" s="92" t="s">
        <v>122</v>
      </c>
      <c r="C38" s="169" t="s">
        <v>205</v>
      </c>
      <c r="D38" s="169" t="s">
        <v>205</v>
      </c>
      <c r="E38" s="169" t="s">
        <v>205</v>
      </c>
      <c r="F38" s="169" t="s">
        <v>205</v>
      </c>
      <c r="G38" s="169" t="s">
        <v>205</v>
      </c>
      <c r="H38" s="169" t="s">
        <v>205</v>
      </c>
      <c r="I38" s="169" t="s">
        <v>205</v>
      </c>
      <c r="J38" s="169" t="s">
        <v>205</v>
      </c>
      <c r="K38" s="169" t="s">
        <v>205</v>
      </c>
      <c r="L38" s="169" t="s">
        <v>205</v>
      </c>
      <c r="M38" s="169" t="s">
        <v>205</v>
      </c>
      <c r="N38" s="169" t="s">
        <v>205</v>
      </c>
      <c r="O38" s="169" t="s">
        <v>205</v>
      </c>
      <c r="P38" s="169" t="s">
        <v>205</v>
      </c>
      <c r="Q38" s="169" t="s">
        <v>205</v>
      </c>
      <c r="R38" s="169" t="s">
        <v>205</v>
      </c>
      <c r="S38" s="169" t="s">
        <v>205</v>
      </c>
      <c r="T38" s="169" t="s">
        <v>205</v>
      </c>
      <c r="U38" s="169" t="s">
        <v>205</v>
      </c>
      <c r="V38" s="169" t="s">
        <v>205</v>
      </c>
      <c r="W38" s="169" t="s">
        <v>205</v>
      </c>
      <c r="X38" s="169" t="s">
        <v>205</v>
      </c>
      <c r="Y38" s="169" t="s">
        <v>205</v>
      </c>
      <c r="Z38" s="169" t="s">
        <v>205</v>
      </c>
      <c r="AA38" s="169" t="s">
        <v>205</v>
      </c>
      <c r="AB38" s="169" t="s">
        <v>205</v>
      </c>
      <c r="AC38" s="169" t="s">
        <v>205</v>
      </c>
      <c r="AD38" s="169" t="s">
        <v>205</v>
      </c>
      <c r="AE38" s="169" t="s">
        <v>205</v>
      </c>
      <c r="AF38" s="169" t="s">
        <v>205</v>
      </c>
      <c r="AG38" s="138">
        <v>1.0312926093520529</v>
      </c>
      <c r="AH38" s="138">
        <v>1.0131990580875405</v>
      </c>
      <c r="AI38" s="138">
        <v>0.99512219402287183</v>
      </c>
      <c r="AJ38" s="138">
        <v>0.97704764798947064</v>
      </c>
      <c r="AK38" s="138">
        <v>0.95897533091761833</v>
      </c>
      <c r="AL38" s="138">
        <v>0.94090515824319354</v>
      </c>
      <c r="AM38" s="138">
        <v>0.92283704962633539</v>
      </c>
      <c r="AN38" s="138">
        <v>0.90477092869092646</v>
      </c>
      <c r="AO38" s="138">
        <v>0.88670672278312201</v>
      </c>
      <c r="AP38" s="138">
        <v>0.86864436274731771</v>
      </c>
      <c r="AQ38" s="138">
        <v>0.85058378271810597</v>
      </c>
      <c r="AR38" s="138">
        <v>0.83252491992690625</v>
      </c>
      <c r="AS38" s="138">
        <v>0.81446771452207156</v>
      </c>
      <c r="AT38" s="138">
        <v>0.79641210940139362</v>
      </c>
      <c r="AU38" s="138">
        <v>0.77835805005601666</v>
      </c>
      <c r="AV38" s="138">
        <v>0.75897857675061853</v>
      </c>
      <c r="AW38" s="138">
        <v>0.70972288848481935</v>
      </c>
      <c r="AX38" s="138">
        <v>0.66045710433765625</v>
      </c>
      <c r="AY38" s="138">
        <v>0.61118066091515599</v>
      </c>
      <c r="AZ38" s="138">
        <v>0.56189295210902712</v>
      </c>
      <c r="BA38" s="138">
        <v>0.5125933249704111</v>
      </c>
    </row>
    <row r="39" spans="1:57" s="164" customFormat="1" ht="13.5" customHeight="1" x14ac:dyDescent="0.2">
      <c r="A39" s="166" t="s">
        <v>84</v>
      </c>
      <c r="B39" s="92" t="s">
        <v>123</v>
      </c>
      <c r="C39" s="170" t="s">
        <v>65</v>
      </c>
      <c r="D39" s="170" t="s">
        <v>65</v>
      </c>
      <c r="E39" s="170" t="s">
        <v>65</v>
      </c>
      <c r="F39" s="170" t="s">
        <v>65</v>
      </c>
      <c r="G39" s="170" t="s">
        <v>65</v>
      </c>
      <c r="H39" s="170" t="s">
        <v>65</v>
      </c>
      <c r="I39" s="170" t="s">
        <v>65</v>
      </c>
      <c r="J39" s="170" t="s">
        <v>65</v>
      </c>
      <c r="K39" s="170" t="s">
        <v>65</v>
      </c>
      <c r="L39" s="170" t="s">
        <v>65</v>
      </c>
      <c r="M39" s="170" t="s">
        <v>65</v>
      </c>
      <c r="N39" s="170" t="s">
        <v>65</v>
      </c>
      <c r="O39" s="170" t="s">
        <v>65</v>
      </c>
      <c r="P39" s="170" t="s">
        <v>65</v>
      </c>
      <c r="Q39" s="170" t="s">
        <v>65</v>
      </c>
      <c r="R39" s="170" t="s">
        <v>65</v>
      </c>
      <c r="S39" s="170" t="s">
        <v>65</v>
      </c>
      <c r="T39" s="170" t="s">
        <v>65</v>
      </c>
      <c r="U39" s="170" t="s">
        <v>65</v>
      </c>
      <c r="V39" s="170" t="s">
        <v>65</v>
      </c>
      <c r="W39" s="170" t="s">
        <v>65</v>
      </c>
      <c r="X39" s="170" t="s">
        <v>65</v>
      </c>
      <c r="Y39" s="170" t="s">
        <v>65</v>
      </c>
      <c r="Z39" s="170" t="s">
        <v>65</v>
      </c>
      <c r="AA39" s="170" t="s">
        <v>65</v>
      </c>
      <c r="AB39" s="170" t="s">
        <v>65</v>
      </c>
      <c r="AC39" s="170" t="s">
        <v>65</v>
      </c>
      <c r="AD39" s="170" t="s">
        <v>65</v>
      </c>
      <c r="AE39" s="170" t="s">
        <v>65</v>
      </c>
      <c r="AF39" s="170" t="s">
        <v>65</v>
      </c>
      <c r="AG39" s="138" t="s">
        <v>65</v>
      </c>
      <c r="AH39" s="138" t="s">
        <v>65</v>
      </c>
      <c r="AI39" s="138" t="s">
        <v>65</v>
      </c>
      <c r="AJ39" s="138" t="s">
        <v>65</v>
      </c>
      <c r="AK39" s="138" t="s">
        <v>65</v>
      </c>
      <c r="AL39" s="138" t="s">
        <v>65</v>
      </c>
      <c r="AM39" s="138" t="s">
        <v>65</v>
      </c>
      <c r="AN39" s="138" t="s">
        <v>65</v>
      </c>
      <c r="AO39" s="138" t="s">
        <v>65</v>
      </c>
      <c r="AP39" s="138" t="s">
        <v>65</v>
      </c>
      <c r="AQ39" s="138" t="s">
        <v>65</v>
      </c>
      <c r="AR39" s="138" t="s">
        <v>65</v>
      </c>
      <c r="AS39" s="138" t="s">
        <v>65</v>
      </c>
      <c r="AT39" s="138" t="s">
        <v>65</v>
      </c>
      <c r="AU39" s="138" t="s">
        <v>65</v>
      </c>
      <c r="AV39" s="138" t="s">
        <v>65</v>
      </c>
      <c r="AW39" s="138" t="s">
        <v>65</v>
      </c>
      <c r="AX39" s="138" t="s">
        <v>65</v>
      </c>
      <c r="AY39" s="138" t="s">
        <v>65</v>
      </c>
      <c r="AZ39" s="138" t="s">
        <v>65</v>
      </c>
      <c r="BA39" s="138" t="s">
        <v>65</v>
      </c>
    </row>
    <row r="40" spans="1:57" s="164" customFormat="1" ht="13.5" customHeight="1" x14ac:dyDescent="0.2">
      <c r="A40" s="166" t="s">
        <v>85</v>
      </c>
      <c r="B40" s="92" t="s">
        <v>124</v>
      </c>
      <c r="C40" s="167" t="str">
        <f>IF(ISTEXT(C39),"NO",C39-IF(ISTEXT(C41),0,C41))</f>
        <v>NO</v>
      </c>
      <c r="D40" s="167" t="str">
        <f t="shared" ref="D40:AE40" si="18">IF(ISTEXT(D39),"NO",D39-IF(ISTEXT(D41),0,D41))</f>
        <v>NO</v>
      </c>
      <c r="E40" s="167" t="str">
        <f t="shared" si="18"/>
        <v>NO</v>
      </c>
      <c r="F40" s="167" t="str">
        <f t="shared" si="18"/>
        <v>NO</v>
      </c>
      <c r="G40" s="167" t="str">
        <f t="shared" si="18"/>
        <v>NO</v>
      </c>
      <c r="H40" s="167" t="str">
        <f t="shared" si="18"/>
        <v>NO</v>
      </c>
      <c r="I40" s="167" t="str">
        <f t="shared" si="18"/>
        <v>NO</v>
      </c>
      <c r="J40" s="167" t="str">
        <f t="shared" si="18"/>
        <v>NO</v>
      </c>
      <c r="K40" s="167" t="str">
        <f t="shared" si="18"/>
        <v>NO</v>
      </c>
      <c r="L40" s="167" t="str">
        <f t="shared" si="18"/>
        <v>NO</v>
      </c>
      <c r="M40" s="167" t="str">
        <f t="shared" si="18"/>
        <v>NO</v>
      </c>
      <c r="N40" s="167" t="str">
        <f t="shared" si="18"/>
        <v>NO</v>
      </c>
      <c r="O40" s="167" t="str">
        <f t="shared" si="18"/>
        <v>NO</v>
      </c>
      <c r="P40" s="167" t="str">
        <f t="shared" si="18"/>
        <v>NO</v>
      </c>
      <c r="Q40" s="167" t="str">
        <f t="shared" si="18"/>
        <v>NO</v>
      </c>
      <c r="R40" s="167" t="str">
        <f t="shared" si="18"/>
        <v>NO</v>
      </c>
      <c r="S40" s="167" t="str">
        <f t="shared" si="18"/>
        <v>NO</v>
      </c>
      <c r="T40" s="167" t="str">
        <f t="shared" si="18"/>
        <v>NO</v>
      </c>
      <c r="U40" s="167" t="str">
        <f t="shared" si="18"/>
        <v>NO</v>
      </c>
      <c r="V40" s="167" t="str">
        <f t="shared" si="18"/>
        <v>NO</v>
      </c>
      <c r="W40" s="167" t="str">
        <f t="shared" si="18"/>
        <v>NO</v>
      </c>
      <c r="X40" s="167" t="str">
        <f t="shared" si="18"/>
        <v>NO</v>
      </c>
      <c r="Y40" s="167" t="str">
        <f t="shared" si="18"/>
        <v>NO</v>
      </c>
      <c r="Z40" s="167" t="str">
        <f t="shared" si="18"/>
        <v>NO</v>
      </c>
      <c r="AA40" s="167" t="str">
        <f t="shared" si="18"/>
        <v>NO</v>
      </c>
      <c r="AB40" s="167" t="str">
        <f t="shared" si="18"/>
        <v>NO</v>
      </c>
      <c r="AC40" s="167" t="str">
        <f t="shared" si="18"/>
        <v>NO</v>
      </c>
      <c r="AD40" s="167" t="str">
        <f t="shared" si="18"/>
        <v>NO</v>
      </c>
      <c r="AE40" s="167" t="str">
        <f t="shared" si="18"/>
        <v>NO</v>
      </c>
      <c r="AF40" s="167" t="str">
        <f t="shared" ref="AF40" si="19">IF(ISTEXT(AF39),"NO",AF39-IF(ISTEXT(AF41),0,AF41))</f>
        <v>NO</v>
      </c>
      <c r="AG40" s="138" t="s">
        <v>66</v>
      </c>
      <c r="AH40" s="138" t="s">
        <v>66</v>
      </c>
      <c r="AI40" s="138" t="s">
        <v>66</v>
      </c>
      <c r="AJ40" s="138" t="s">
        <v>66</v>
      </c>
      <c r="AK40" s="138" t="s">
        <v>66</v>
      </c>
      <c r="AL40" s="138" t="s">
        <v>66</v>
      </c>
      <c r="AM40" s="138" t="s">
        <v>66</v>
      </c>
      <c r="AN40" s="138" t="s">
        <v>66</v>
      </c>
      <c r="AO40" s="138" t="s">
        <v>66</v>
      </c>
      <c r="AP40" s="138" t="s">
        <v>66</v>
      </c>
      <c r="AQ40" s="138" t="s">
        <v>66</v>
      </c>
      <c r="AR40" s="138" t="s">
        <v>66</v>
      </c>
      <c r="AS40" s="138" t="s">
        <v>66</v>
      </c>
      <c r="AT40" s="138" t="s">
        <v>66</v>
      </c>
      <c r="AU40" s="138" t="s">
        <v>66</v>
      </c>
      <c r="AV40" s="138" t="s">
        <v>66</v>
      </c>
      <c r="AW40" s="138" t="s">
        <v>66</v>
      </c>
      <c r="AX40" s="138" t="s">
        <v>66</v>
      </c>
      <c r="AY40" s="138" t="s">
        <v>66</v>
      </c>
      <c r="AZ40" s="138" t="s">
        <v>66</v>
      </c>
      <c r="BA40" s="138" t="s">
        <v>66</v>
      </c>
    </row>
    <row r="41" spans="1:57" s="164" customFormat="1" ht="13.5" customHeight="1" x14ac:dyDescent="0.2">
      <c r="A41" s="166" t="s">
        <v>86</v>
      </c>
      <c r="B41" s="92" t="s">
        <v>125</v>
      </c>
      <c r="C41" s="170" t="s">
        <v>65</v>
      </c>
      <c r="D41" s="170" t="s">
        <v>65</v>
      </c>
      <c r="E41" s="170" t="s">
        <v>65</v>
      </c>
      <c r="F41" s="170" t="s">
        <v>65</v>
      </c>
      <c r="G41" s="170" t="s">
        <v>65</v>
      </c>
      <c r="H41" s="170" t="s">
        <v>65</v>
      </c>
      <c r="I41" s="170" t="s">
        <v>65</v>
      </c>
      <c r="J41" s="170" t="s">
        <v>65</v>
      </c>
      <c r="K41" s="170" t="s">
        <v>65</v>
      </c>
      <c r="L41" s="170" t="s">
        <v>65</v>
      </c>
      <c r="M41" s="170" t="s">
        <v>65</v>
      </c>
      <c r="N41" s="170" t="s">
        <v>65</v>
      </c>
      <c r="O41" s="170" t="s">
        <v>65</v>
      </c>
      <c r="P41" s="170" t="s">
        <v>65</v>
      </c>
      <c r="Q41" s="170" t="s">
        <v>65</v>
      </c>
      <c r="R41" s="170" t="s">
        <v>65</v>
      </c>
      <c r="S41" s="170" t="s">
        <v>65</v>
      </c>
      <c r="T41" s="170" t="s">
        <v>65</v>
      </c>
      <c r="U41" s="170" t="s">
        <v>65</v>
      </c>
      <c r="V41" s="170" t="s">
        <v>65</v>
      </c>
      <c r="W41" s="170" t="s">
        <v>65</v>
      </c>
      <c r="X41" s="170" t="s">
        <v>65</v>
      </c>
      <c r="Y41" s="170" t="s">
        <v>65</v>
      </c>
      <c r="Z41" s="170" t="s">
        <v>65</v>
      </c>
      <c r="AA41" s="170" t="s">
        <v>65</v>
      </c>
      <c r="AB41" s="170" t="s">
        <v>65</v>
      </c>
      <c r="AC41" s="170" t="s">
        <v>65</v>
      </c>
      <c r="AD41" s="170" t="s">
        <v>65</v>
      </c>
      <c r="AE41" s="170" t="s">
        <v>65</v>
      </c>
      <c r="AF41" s="170" t="s">
        <v>65</v>
      </c>
      <c r="AG41" s="138" t="s">
        <v>65</v>
      </c>
      <c r="AH41" s="138" t="s">
        <v>65</v>
      </c>
      <c r="AI41" s="138" t="s">
        <v>65</v>
      </c>
      <c r="AJ41" s="138" t="s">
        <v>65</v>
      </c>
      <c r="AK41" s="138" t="s">
        <v>65</v>
      </c>
      <c r="AL41" s="138" t="s">
        <v>65</v>
      </c>
      <c r="AM41" s="138" t="s">
        <v>65</v>
      </c>
      <c r="AN41" s="138" t="s">
        <v>65</v>
      </c>
      <c r="AO41" s="138" t="s">
        <v>65</v>
      </c>
      <c r="AP41" s="138" t="s">
        <v>65</v>
      </c>
      <c r="AQ41" s="138" t="s">
        <v>65</v>
      </c>
      <c r="AR41" s="138" t="s">
        <v>65</v>
      </c>
      <c r="AS41" s="138" t="s">
        <v>65</v>
      </c>
      <c r="AT41" s="138" t="s">
        <v>65</v>
      </c>
      <c r="AU41" s="138" t="s">
        <v>65</v>
      </c>
      <c r="AV41" s="138" t="s">
        <v>65</v>
      </c>
      <c r="AW41" s="138" t="s">
        <v>65</v>
      </c>
      <c r="AX41" s="138" t="s">
        <v>65</v>
      </c>
      <c r="AY41" s="138" t="s">
        <v>65</v>
      </c>
      <c r="AZ41" s="138" t="s">
        <v>65</v>
      </c>
      <c r="BA41" s="138" t="s">
        <v>65</v>
      </c>
    </row>
    <row r="42" spans="1:57" s="164" customFormat="1" ht="13.5" customHeight="1" x14ac:dyDescent="0.2">
      <c r="A42" s="166" t="s">
        <v>87</v>
      </c>
      <c r="B42" s="92" t="s">
        <v>126</v>
      </c>
      <c r="C42" s="170" t="s">
        <v>65</v>
      </c>
      <c r="D42" s="170" t="s">
        <v>65</v>
      </c>
      <c r="E42" s="170" t="s">
        <v>65</v>
      </c>
      <c r="F42" s="170" t="s">
        <v>65</v>
      </c>
      <c r="G42" s="170" t="s">
        <v>65</v>
      </c>
      <c r="H42" s="170" t="s">
        <v>65</v>
      </c>
      <c r="I42" s="170" t="s">
        <v>65</v>
      </c>
      <c r="J42" s="170" t="s">
        <v>65</v>
      </c>
      <c r="K42" s="170" t="s">
        <v>65</v>
      </c>
      <c r="L42" s="170" t="s">
        <v>65</v>
      </c>
      <c r="M42" s="170" t="s">
        <v>65</v>
      </c>
      <c r="N42" s="170" t="s">
        <v>65</v>
      </c>
      <c r="O42" s="170" t="s">
        <v>65</v>
      </c>
      <c r="P42" s="170" t="s">
        <v>65</v>
      </c>
      <c r="Q42" s="170" t="s">
        <v>65</v>
      </c>
      <c r="R42" s="170" t="s">
        <v>65</v>
      </c>
      <c r="S42" s="170" t="s">
        <v>65</v>
      </c>
      <c r="T42" s="170" t="s">
        <v>65</v>
      </c>
      <c r="U42" s="170" t="s">
        <v>65</v>
      </c>
      <c r="V42" s="170" t="s">
        <v>65</v>
      </c>
      <c r="W42" s="170" t="s">
        <v>65</v>
      </c>
      <c r="X42" s="170" t="s">
        <v>65</v>
      </c>
      <c r="Y42" s="170" t="s">
        <v>65</v>
      </c>
      <c r="Z42" s="170" t="s">
        <v>65</v>
      </c>
      <c r="AA42" s="170" t="s">
        <v>65</v>
      </c>
      <c r="AB42" s="170" t="s">
        <v>65</v>
      </c>
      <c r="AC42" s="170" t="s">
        <v>65</v>
      </c>
      <c r="AD42" s="170" t="s">
        <v>65</v>
      </c>
      <c r="AE42" s="170" t="s">
        <v>65</v>
      </c>
      <c r="AF42" s="170" t="s">
        <v>65</v>
      </c>
      <c r="AG42" s="138" t="s">
        <v>65</v>
      </c>
      <c r="AH42" s="138" t="s">
        <v>65</v>
      </c>
      <c r="AI42" s="138" t="s">
        <v>65</v>
      </c>
      <c r="AJ42" s="138" t="s">
        <v>65</v>
      </c>
      <c r="AK42" s="138" t="s">
        <v>65</v>
      </c>
      <c r="AL42" s="138" t="s">
        <v>65</v>
      </c>
      <c r="AM42" s="138" t="s">
        <v>65</v>
      </c>
      <c r="AN42" s="138" t="s">
        <v>65</v>
      </c>
      <c r="AO42" s="138" t="s">
        <v>65</v>
      </c>
      <c r="AP42" s="138" t="s">
        <v>65</v>
      </c>
      <c r="AQ42" s="138" t="s">
        <v>65</v>
      </c>
      <c r="AR42" s="138" t="s">
        <v>65</v>
      </c>
      <c r="AS42" s="138" t="s">
        <v>65</v>
      </c>
      <c r="AT42" s="138" t="s">
        <v>65</v>
      </c>
      <c r="AU42" s="138" t="s">
        <v>65</v>
      </c>
      <c r="AV42" s="138" t="s">
        <v>65</v>
      </c>
      <c r="AW42" s="138" t="s">
        <v>65</v>
      </c>
      <c r="AX42" s="138" t="s">
        <v>65</v>
      </c>
      <c r="AY42" s="138" t="s">
        <v>65</v>
      </c>
      <c r="AZ42" s="138" t="s">
        <v>65</v>
      </c>
      <c r="BA42" s="138" t="s">
        <v>65</v>
      </c>
    </row>
    <row r="43" spans="1:57" s="164" customFormat="1" ht="13.5" customHeight="1" x14ac:dyDescent="0.2">
      <c r="A43" s="166" t="s">
        <v>88</v>
      </c>
      <c r="B43" s="92" t="s">
        <v>127</v>
      </c>
      <c r="C43" s="170" t="s">
        <v>65</v>
      </c>
      <c r="D43" s="170" t="s">
        <v>65</v>
      </c>
      <c r="E43" s="170" t="s">
        <v>65</v>
      </c>
      <c r="F43" s="170" t="s">
        <v>65</v>
      </c>
      <c r="G43" s="170" t="s">
        <v>65</v>
      </c>
      <c r="H43" s="170" t="s">
        <v>65</v>
      </c>
      <c r="I43" s="170" t="s">
        <v>65</v>
      </c>
      <c r="J43" s="170" t="s">
        <v>65</v>
      </c>
      <c r="K43" s="170" t="s">
        <v>65</v>
      </c>
      <c r="L43" s="170" t="s">
        <v>65</v>
      </c>
      <c r="M43" s="170" t="s">
        <v>65</v>
      </c>
      <c r="N43" s="170" t="s">
        <v>65</v>
      </c>
      <c r="O43" s="170" t="s">
        <v>65</v>
      </c>
      <c r="P43" s="170" t="s">
        <v>65</v>
      </c>
      <c r="Q43" s="170" t="s">
        <v>65</v>
      </c>
      <c r="R43" s="170" t="s">
        <v>65</v>
      </c>
      <c r="S43" s="170" t="s">
        <v>65</v>
      </c>
      <c r="T43" s="170" t="s">
        <v>65</v>
      </c>
      <c r="U43" s="170" t="s">
        <v>65</v>
      </c>
      <c r="V43" s="170" t="s">
        <v>65</v>
      </c>
      <c r="W43" s="170" t="s">
        <v>65</v>
      </c>
      <c r="X43" s="170" t="s">
        <v>65</v>
      </c>
      <c r="Y43" s="170" t="s">
        <v>65</v>
      </c>
      <c r="Z43" s="170" t="s">
        <v>65</v>
      </c>
      <c r="AA43" s="170" t="s">
        <v>65</v>
      </c>
      <c r="AB43" s="170" t="s">
        <v>65</v>
      </c>
      <c r="AC43" s="170" t="s">
        <v>65</v>
      </c>
      <c r="AD43" s="170" t="s">
        <v>65</v>
      </c>
      <c r="AE43" s="170" t="s">
        <v>65</v>
      </c>
      <c r="AF43" s="170" t="s">
        <v>65</v>
      </c>
      <c r="AG43" s="138" t="s">
        <v>65</v>
      </c>
      <c r="AH43" s="138" t="s">
        <v>65</v>
      </c>
      <c r="AI43" s="138" t="s">
        <v>65</v>
      </c>
      <c r="AJ43" s="138" t="s">
        <v>65</v>
      </c>
      <c r="AK43" s="138" t="s">
        <v>65</v>
      </c>
      <c r="AL43" s="138" t="s">
        <v>65</v>
      </c>
      <c r="AM43" s="138" t="s">
        <v>65</v>
      </c>
      <c r="AN43" s="138" t="s">
        <v>65</v>
      </c>
      <c r="AO43" s="138" t="s">
        <v>65</v>
      </c>
      <c r="AP43" s="138" t="s">
        <v>65</v>
      </c>
      <c r="AQ43" s="138" t="s">
        <v>65</v>
      </c>
      <c r="AR43" s="138" t="s">
        <v>65</v>
      </c>
      <c r="AS43" s="138" t="s">
        <v>65</v>
      </c>
      <c r="AT43" s="138" t="s">
        <v>65</v>
      </c>
      <c r="AU43" s="138" t="s">
        <v>65</v>
      </c>
      <c r="AV43" s="138" t="s">
        <v>65</v>
      </c>
      <c r="AW43" s="138" t="s">
        <v>65</v>
      </c>
      <c r="AX43" s="138" t="s">
        <v>65</v>
      </c>
      <c r="AY43" s="138" t="s">
        <v>65</v>
      </c>
      <c r="AZ43" s="138" t="s">
        <v>65</v>
      </c>
      <c r="BA43" s="138" t="s">
        <v>65</v>
      </c>
    </row>
    <row r="44" spans="1:57" s="164" customFormat="1" ht="13.5" customHeight="1" x14ac:dyDescent="0.2">
      <c r="A44" s="166" t="s">
        <v>89</v>
      </c>
      <c r="B44" s="92" t="s">
        <v>128</v>
      </c>
      <c r="C44" s="170" t="s">
        <v>66</v>
      </c>
      <c r="D44" s="170" t="s">
        <v>66</v>
      </c>
      <c r="E44" s="170" t="s">
        <v>66</v>
      </c>
      <c r="F44" s="170" t="s">
        <v>66</v>
      </c>
      <c r="G44" s="170" t="s">
        <v>66</v>
      </c>
      <c r="H44" s="170" t="s">
        <v>66</v>
      </c>
      <c r="I44" s="170" t="s">
        <v>66</v>
      </c>
      <c r="J44" s="170" t="s">
        <v>66</v>
      </c>
      <c r="K44" s="170" t="s">
        <v>66</v>
      </c>
      <c r="L44" s="170" t="s">
        <v>66</v>
      </c>
      <c r="M44" s="170" t="s">
        <v>66</v>
      </c>
      <c r="N44" s="170" t="s">
        <v>66</v>
      </c>
      <c r="O44" s="170" t="s">
        <v>66</v>
      </c>
      <c r="P44" s="170" t="s">
        <v>66</v>
      </c>
      <c r="Q44" s="170" t="s">
        <v>66</v>
      </c>
      <c r="R44" s="170" t="s">
        <v>66</v>
      </c>
      <c r="S44" s="170" t="s">
        <v>66</v>
      </c>
      <c r="T44" s="170" t="s">
        <v>66</v>
      </c>
      <c r="U44" s="170" t="s">
        <v>66</v>
      </c>
      <c r="V44" s="170" t="s">
        <v>66</v>
      </c>
      <c r="W44" s="170" t="s">
        <v>66</v>
      </c>
      <c r="X44" s="170" t="s">
        <v>66</v>
      </c>
      <c r="Y44" s="170" t="s">
        <v>66</v>
      </c>
      <c r="Z44" s="170" t="s">
        <v>66</v>
      </c>
      <c r="AA44" s="170" t="s">
        <v>66</v>
      </c>
      <c r="AB44" s="170" t="s">
        <v>66</v>
      </c>
      <c r="AC44" s="170" t="s">
        <v>66</v>
      </c>
      <c r="AD44" s="170" t="s">
        <v>66</v>
      </c>
      <c r="AE44" s="170" t="s">
        <v>66</v>
      </c>
      <c r="AF44" s="170" t="s">
        <v>66</v>
      </c>
      <c r="AG44" s="138" t="s">
        <v>66</v>
      </c>
      <c r="AH44" s="138" t="s">
        <v>66</v>
      </c>
      <c r="AI44" s="138" t="s">
        <v>66</v>
      </c>
      <c r="AJ44" s="138" t="s">
        <v>66</v>
      </c>
      <c r="AK44" s="138" t="s">
        <v>66</v>
      </c>
      <c r="AL44" s="138" t="s">
        <v>66</v>
      </c>
      <c r="AM44" s="138" t="s">
        <v>66</v>
      </c>
      <c r="AN44" s="138" t="s">
        <v>66</v>
      </c>
      <c r="AO44" s="138" t="s">
        <v>66</v>
      </c>
      <c r="AP44" s="138" t="s">
        <v>66</v>
      </c>
      <c r="AQ44" s="138" t="s">
        <v>66</v>
      </c>
      <c r="AR44" s="138" t="s">
        <v>66</v>
      </c>
      <c r="AS44" s="138" t="s">
        <v>66</v>
      </c>
      <c r="AT44" s="138" t="s">
        <v>66</v>
      </c>
      <c r="AU44" s="138" t="s">
        <v>66</v>
      </c>
      <c r="AV44" s="138" t="s">
        <v>66</v>
      </c>
      <c r="AW44" s="138" t="s">
        <v>66</v>
      </c>
      <c r="AX44" s="138" t="s">
        <v>66</v>
      </c>
      <c r="AY44" s="138" t="s">
        <v>66</v>
      </c>
      <c r="AZ44" s="138" t="s">
        <v>66</v>
      </c>
      <c r="BA44" s="138" t="s">
        <v>66</v>
      </c>
    </row>
    <row r="45" spans="1:57" s="164" customFormat="1" ht="13.5" customHeight="1" x14ac:dyDescent="0.2">
      <c r="A45" s="136" t="s">
        <v>90</v>
      </c>
      <c r="B45" s="136" t="s">
        <v>129</v>
      </c>
      <c r="C45" s="170" t="s">
        <v>65</v>
      </c>
      <c r="D45" s="170" t="s">
        <v>65</v>
      </c>
      <c r="E45" s="170" t="s">
        <v>65</v>
      </c>
      <c r="F45" s="170" t="s">
        <v>65</v>
      </c>
      <c r="G45" s="170" t="s">
        <v>65</v>
      </c>
      <c r="H45" s="170" t="s">
        <v>65</v>
      </c>
      <c r="I45" s="170" t="s">
        <v>65</v>
      </c>
      <c r="J45" s="170" t="s">
        <v>65</v>
      </c>
      <c r="K45" s="170" t="s">
        <v>65</v>
      </c>
      <c r="L45" s="170" t="s">
        <v>65</v>
      </c>
      <c r="M45" s="170" t="s">
        <v>65</v>
      </c>
      <c r="N45" s="170" t="s">
        <v>65</v>
      </c>
      <c r="O45" s="170" t="s">
        <v>65</v>
      </c>
      <c r="P45" s="170" t="s">
        <v>65</v>
      </c>
      <c r="Q45" s="170" t="s">
        <v>65</v>
      </c>
      <c r="R45" s="170" t="s">
        <v>65</v>
      </c>
      <c r="S45" s="170" t="s">
        <v>65</v>
      </c>
      <c r="T45" s="170" t="s">
        <v>65</v>
      </c>
      <c r="U45" s="170" t="s">
        <v>65</v>
      </c>
      <c r="V45" s="170" t="s">
        <v>65</v>
      </c>
      <c r="W45" s="170" t="s">
        <v>65</v>
      </c>
      <c r="X45" s="170" t="s">
        <v>65</v>
      </c>
      <c r="Y45" s="170" t="s">
        <v>65</v>
      </c>
      <c r="Z45" s="170" t="s">
        <v>65</v>
      </c>
      <c r="AA45" s="170" t="s">
        <v>65</v>
      </c>
      <c r="AB45" s="170" t="s">
        <v>65</v>
      </c>
      <c r="AC45" s="170" t="s">
        <v>65</v>
      </c>
      <c r="AD45" s="170" t="s">
        <v>65</v>
      </c>
      <c r="AE45" s="170" t="s">
        <v>65</v>
      </c>
      <c r="AF45" s="170" t="s">
        <v>65</v>
      </c>
      <c r="AG45" s="138" t="s">
        <v>65</v>
      </c>
      <c r="AH45" s="138" t="s">
        <v>65</v>
      </c>
      <c r="AI45" s="138" t="s">
        <v>65</v>
      </c>
      <c r="AJ45" s="138" t="s">
        <v>65</v>
      </c>
      <c r="AK45" s="138" t="s">
        <v>65</v>
      </c>
      <c r="AL45" s="138" t="s">
        <v>65</v>
      </c>
      <c r="AM45" s="138" t="s">
        <v>65</v>
      </c>
      <c r="AN45" s="138" t="s">
        <v>65</v>
      </c>
      <c r="AO45" s="138" t="s">
        <v>65</v>
      </c>
      <c r="AP45" s="138" t="s">
        <v>65</v>
      </c>
      <c r="AQ45" s="138" t="s">
        <v>65</v>
      </c>
      <c r="AR45" s="138" t="s">
        <v>65</v>
      </c>
      <c r="AS45" s="138" t="s">
        <v>65</v>
      </c>
      <c r="AT45" s="138" t="s">
        <v>65</v>
      </c>
      <c r="AU45" s="138" t="s">
        <v>65</v>
      </c>
      <c r="AV45" s="138" t="s">
        <v>65</v>
      </c>
      <c r="AW45" s="138" t="s">
        <v>65</v>
      </c>
      <c r="AX45" s="138" t="s">
        <v>65</v>
      </c>
      <c r="AY45" s="138" t="s">
        <v>65</v>
      </c>
      <c r="AZ45" s="138" t="s">
        <v>65</v>
      </c>
      <c r="BA45" s="138" t="s">
        <v>65</v>
      </c>
    </row>
    <row r="46" spans="1:57" s="164" customFormat="1" ht="13.5" customHeight="1" x14ac:dyDescent="0.2">
      <c r="A46" s="166" t="s">
        <v>92</v>
      </c>
      <c r="B46" s="92" t="s">
        <v>130</v>
      </c>
      <c r="C46" s="170" t="s">
        <v>66</v>
      </c>
      <c r="D46" s="170" t="s">
        <v>66</v>
      </c>
      <c r="E46" s="170" t="s">
        <v>66</v>
      </c>
      <c r="F46" s="170" t="s">
        <v>66</v>
      </c>
      <c r="G46" s="170" t="s">
        <v>66</v>
      </c>
      <c r="H46" s="170" t="s">
        <v>66</v>
      </c>
      <c r="I46" s="170" t="s">
        <v>66</v>
      </c>
      <c r="J46" s="170" t="s">
        <v>66</v>
      </c>
      <c r="K46" s="170" t="s">
        <v>66</v>
      </c>
      <c r="L46" s="170" t="s">
        <v>66</v>
      </c>
      <c r="M46" s="170" t="s">
        <v>66</v>
      </c>
      <c r="N46" s="170" t="s">
        <v>66</v>
      </c>
      <c r="O46" s="170" t="s">
        <v>66</v>
      </c>
      <c r="P46" s="170" t="s">
        <v>66</v>
      </c>
      <c r="Q46" s="170" t="s">
        <v>66</v>
      </c>
      <c r="R46" s="170" t="s">
        <v>66</v>
      </c>
      <c r="S46" s="170" t="s">
        <v>66</v>
      </c>
      <c r="T46" s="170" t="s">
        <v>66</v>
      </c>
      <c r="U46" s="170" t="s">
        <v>66</v>
      </c>
      <c r="V46" s="170" t="s">
        <v>66</v>
      </c>
      <c r="W46" s="170" t="s">
        <v>66</v>
      </c>
      <c r="X46" s="170" t="s">
        <v>66</v>
      </c>
      <c r="Y46" s="170" t="s">
        <v>66</v>
      </c>
      <c r="Z46" s="170" t="s">
        <v>66</v>
      </c>
      <c r="AA46" s="170" t="s">
        <v>66</v>
      </c>
      <c r="AB46" s="170" t="s">
        <v>66</v>
      </c>
      <c r="AC46" s="170" t="s">
        <v>66</v>
      </c>
      <c r="AD46" s="170" t="s">
        <v>66</v>
      </c>
      <c r="AE46" s="170" t="s">
        <v>66</v>
      </c>
      <c r="AF46" s="170" t="s">
        <v>66</v>
      </c>
      <c r="AG46" s="138" t="s">
        <v>66</v>
      </c>
      <c r="AH46" s="138" t="s">
        <v>66</v>
      </c>
      <c r="AI46" s="138" t="s">
        <v>66</v>
      </c>
      <c r="AJ46" s="138" t="s">
        <v>66</v>
      </c>
      <c r="AK46" s="138" t="s">
        <v>66</v>
      </c>
      <c r="AL46" s="138" t="s">
        <v>66</v>
      </c>
      <c r="AM46" s="138" t="s">
        <v>66</v>
      </c>
      <c r="AN46" s="138" t="s">
        <v>66</v>
      </c>
      <c r="AO46" s="138" t="s">
        <v>66</v>
      </c>
      <c r="AP46" s="138" t="s">
        <v>66</v>
      </c>
      <c r="AQ46" s="138" t="s">
        <v>66</v>
      </c>
      <c r="AR46" s="138" t="s">
        <v>66</v>
      </c>
      <c r="AS46" s="138" t="s">
        <v>66</v>
      </c>
      <c r="AT46" s="138" t="s">
        <v>66</v>
      </c>
      <c r="AU46" s="138" t="s">
        <v>66</v>
      </c>
      <c r="AV46" s="138" t="s">
        <v>66</v>
      </c>
      <c r="AW46" s="138" t="s">
        <v>66</v>
      </c>
      <c r="AX46" s="138" t="s">
        <v>66</v>
      </c>
      <c r="AY46" s="138" t="s">
        <v>66</v>
      </c>
      <c r="AZ46" s="138" t="s">
        <v>66</v>
      </c>
      <c r="BA46" s="138" t="s">
        <v>66</v>
      </c>
    </row>
    <row r="47" spans="1:57" s="173" customFormat="1" ht="13.5" customHeight="1" x14ac:dyDescent="0.2">
      <c r="A47" s="171" t="s">
        <v>107</v>
      </c>
      <c r="B47" s="172"/>
      <c r="C47" s="163">
        <v>1990</v>
      </c>
      <c r="D47" s="163">
        <v>1991</v>
      </c>
      <c r="E47" s="163">
        <v>1992</v>
      </c>
      <c r="F47" s="163">
        <v>1993</v>
      </c>
      <c r="G47" s="163">
        <v>1994</v>
      </c>
      <c r="H47" s="163">
        <v>1995</v>
      </c>
      <c r="I47" s="163">
        <v>1996</v>
      </c>
      <c r="J47" s="163">
        <v>1997</v>
      </c>
      <c r="K47" s="163">
        <v>1998</v>
      </c>
      <c r="L47" s="163">
        <v>1999</v>
      </c>
      <c r="M47" s="163">
        <v>2000</v>
      </c>
      <c r="N47" s="163">
        <v>2001</v>
      </c>
      <c r="O47" s="163">
        <v>2002</v>
      </c>
      <c r="P47" s="163">
        <v>2003</v>
      </c>
      <c r="Q47" s="163">
        <v>2004</v>
      </c>
      <c r="R47" s="163">
        <v>2005</v>
      </c>
      <c r="S47" s="163">
        <v>2006</v>
      </c>
      <c r="T47" s="163">
        <v>2007</v>
      </c>
      <c r="U47" s="163">
        <v>2008</v>
      </c>
      <c r="V47" s="163">
        <v>2009</v>
      </c>
      <c r="W47" s="163">
        <v>2010</v>
      </c>
      <c r="X47" s="163">
        <v>2011</v>
      </c>
      <c r="Y47" s="163">
        <v>2012</v>
      </c>
      <c r="Z47" s="163">
        <v>2013</v>
      </c>
      <c r="AA47" s="163">
        <v>2014</v>
      </c>
      <c r="AB47" s="163">
        <v>2015</v>
      </c>
      <c r="AC47" s="104">
        <v>2016</v>
      </c>
      <c r="AD47" s="37">
        <v>2017</v>
      </c>
      <c r="AE47" s="37">
        <v>2018</v>
      </c>
      <c r="AF47" s="37">
        <v>2019</v>
      </c>
      <c r="AG47" s="37">
        <v>2020</v>
      </c>
      <c r="AH47" s="37">
        <v>2021</v>
      </c>
      <c r="AI47" s="37">
        <v>2022</v>
      </c>
      <c r="AJ47" s="37">
        <v>2023</v>
      </c>
      <c r="AK47" s="37">
        <v>2024</v>
      </c>
      <c r="AL47" s="37">
        <v>2025</v>
      </c>
      <c r="AM47" s="37">
        <v>2026</v>
      </c>
      <c r="AN47" s="37">
        <v>2027</v>
      </c>
      <c r="AO47" s="37">
        <v>2028</v>
      </c>
      <c r="AP47" s="37">
        <v>2029</v>
      </c>
      <c r="AQ47" s="37">
        <v>2030</v>
      </c>
      <c r="AR47" s="37">
        <v>2031</v>
      </c>
      <c r="AS47" s="37">
        <v>2032</v>
      </c>
      <c r="AT47" s="37">
        <v>2033</v>
      </c>
      <c r="AU47" s="37">
        <v>2034</v>
      </c>
      <c r="AV47" s="37">
        <v>2035</v>
      </c>
      <c r="AW47" s="37">
        <v>2036</v>
      </c>
      <c r="AX47" s="37">
        <v>2037</v>
      </c>
      <c r="AY47" s="37">
        <v>2038</v>
      </c>
      <c r="AZ47" s="37">
        <v>2039</v>
      </c>
      <c r="BA47" s="37">
        <v>2040</v>
      </c>
      <c r="BB47" s="164"/>
      <c r="BC47" s="164"/>
      <c r="BD47" s="164"/>
      <c r="BE47" s="164"/>
    </row>
    <row r="48" spans="1:57" s="164" customFormat="1" ht="13.5" customHeight="1" x14ac:dyDescent="0.2">
      <c r="A48" s="166">
        <v>4</v>
      </c>
      <c r="B48" s="136" t="s">
        <v>175</v>
      </c>
      <c r="C48" s="169">
        <v>0.23782084758033001</v>
      </c>
      <c r="D48" s="169">
        <v>0.23437067219530999</v>
      </c>
      <c r="E48" s="169">
        <v>0.23234478112601001</v>
      </c>
      <c r="F48" s="169">
        <v>0.23029374994943</v>
      </c>
      <c r="G48" s="169">
        <v>0.22822761735156999</v>
      </c>
      <c r="H48" s="169">
        <v>0.22122554228144001</v>
      </c>
      <c r="I48" s="169">
        <v>0.21419428350601999</v>
      </c>
      <c r="J48" s="169">
        <v>0.20715396157731999</v>
      </c>
      <c r="K48" s="169">
        <v>0.20014341590234999</v>
      </c>
      <c r="L48" s="169">
        <v>0.19299252578209</v>
      </c>
      <c r="M48" s="169">
        <v>0.18588091017555999</v>
      </c>
      <c r="N48" s="169">
        <v>0.17877010656174</v>
      </c>
      <c r="O48" s="169">
        <v>0.17163744413964999</v>
      </c>
      <c r="P48" s="169">
        <v>0.16445154664226999</v>
      </c>
      <c r="Q48" s="169">
        <v>0.15873583432262001</v>
      </c>
      <c r="R48" s="169">
        <v>0.15248670077498</v>
      </c>
      <c r="S48" s="169">
        <v>0.14891991990625</v>
      </c>
      <c r="T48" s="169">
        <v>0.14531695932991001</v>
      </c>
      <c r="U48" s="169">
        <v>0.14176554542888001</v>
      </c>
      <c r="V48" s="169">
        <v>0.13821671791414</v>
      </c>
      <c r="W48" s="169">
        <v>0.13645028439981</v>
      </c>
      <c r="X48" s="169">
        <v>0.13469823547677001</v>
      </c>
      <c r="Y48" s="169">
        <v>0.13647383911874</v>
      </c>
      <c r="Z48" s="169">
        <v>0.13432135700329001</v>
      </c>
      <c r="AA48" s="169">
        <v>0.13875692531327999</v>
      </c>
      <c r="AB48" s="169">
        <v>0.15188448157497</v>
      </c>
      <c r="AC48" s="169">
        <v>0.14808908448197999</v>
      </c>
      <c r="AD48" s="169">
        <v>0.13594658776428001</v>
      </c>
      <c r="AE48" s="169">
        <v>0.14427682326978</v>
      </c>
      <c r="AF48" s="169">
        <v>0.13808709891470999</v>
      </c>
      <c r="AG48" s="138">
        <v>0.1381765314634065</v>
      </c>
      <c r="AH48" s="138">
        <v>0.14097115440240968</v>
      </c>
      <c r="AI48" s="138">
        <v>0.14378083529678073</v>
      </c>
      <c r="AJ48" s="138">
        <v>0.14660557414651956</v>
      </c>
      <c r="AK48" s="138">
        <v>0.14944537095162619</v>
      </c>
      <c r="AL48" s="138">
        <v>0.15230022571210064</v>
      </c>
      <c r="AM48" s="138">
        <v>0.15517013842794286</v>
      </c>
      <c r="AN48" s="138">
        <v>0.15805510909915294</v>
      </c>
      <c r="AO48" s="138">
        <v>0.16095513772573081</v>
      </c>
      <c r="AP48" s="138">
        <v>0.16387022430767648</v>
      </c>
      <c r="AQ48" s="138">
        <v>0.16680036884498994</v>
      </c>
      <c r="AR48" s="138">
        <v>0.16974557133767118</v>
      </c>
      <c r="AS48" s="138">
        <v>0.1727058317857203</v>
      </c>
      <c r="AT48" s="138">
        <v>0.17568115018913716</v>
      </c>
      <c r="AU48" s="138">
        <v>0.17867152654792184</v>
      </c>
      <c r="AV48" s="138">
        <v>0.18066469558927056</v>
      </c>
      <c r="AW48" s="138">
        <v>0.18265379235338144</v>
      </c>
      <c r="AX48" s="138">
        <v>0.18463881684025446</v>
      </c>
      <c r="AY48" s="138">
        <v>0.18661976904988969</v>
      </c>
      <c r="AZ48" s="138">
        <v>0.18859664898228709</v>
      </c>
      <c r="BA48" s="138">
        <v>0.19046273463744667</v>
      </c>
    </row>
    <row r="49" spans="1:53" s="164" customFormat="1" ht="13.5" customHeight="1" x14ac:dyDescent="0.2">
      <c r="A49" s="166" t="s">
        <v>72</v>
      </c>
      <c r="B49" s="92" t="s">
        <v>111</v>
      </c>
      <c r="C49" s="169">
        <v>8.9764609820999999E-2</v>
      </c>
      <c r="D49" s="169">
        <v>8.7438357647999995E-2</v>
      </c>
      <c r="E49" s="169">
        <v>8.6532292750000003E-2</v>
      </c>
      <c r="F49" s="169">
        <v>8.5598622028999996E-2</v>
      </c>
      <c r="G49" s="169">
        <v>8.4645036285000003E-2</v>
      </c>
      <c r="H49" s="169">
        <v>8.3668651467000005E-2</v>
      </c>
      <c r="I49" s="169">
        <v>8.2660815425999998E-2</v>
      </c>
      <c r="J49" s="169">
        <v>8.1634025710999994E-2</v>
      </c>
      <c r="K49" s="169">
        <v>8.0631543072999995E-2</v>
      </c>
      <c r="L49" s="169">
        <v>7.9509165010999999E-2</v>
      </c>
      <c r="M49" s="169">
        <v>7.8411094025000003E-2</v>
      </c>
      <c r="N49" s="169">
        <v>7.7289262615999998E-2</v>
      </c>
      <c r="O49" s="169">
        <v>7.6143670784E-2</v>
      </c>
      <c r="P49" s="169">
        <v>7.4974318528000003E-2</v>
      </c>
      <c r="Q49" s="169">
        <v>7.5271298348999996E-2</v>
      </c>
      <c r="R49" s="169">
        <v>7.2462323494999994E-2</v>
      </c>
      <c r="S49" s="169">
        <v>7.1182219300999994E-2</v>
      </c>
      <c r="T49" s="169">
        <v>6.9767850266999998E-2</v>
      </c>
      <c r="U49" s="169">
        <v>6.8392259393000004E-2</v>
      </c>
      <c r="V49" s="169">
        <v>6.6997765678999996E-2</v>
      </c>
      <c r="W49" s="169">
        <v>6.7356919641000004E-2</v>
      </c>
      <c r="X49" s="169">
        <v>6.7716073604000004E-2</v>
      </c>
      <c r="Y49" s="169">
        <v>6.7872668206999998E-2</v>
      </c>
      <c r="Z49" s="169">
        <v>6.8398168578000004E-2</v>
      </c>
      <c r="AA49" s="169">
        <v>6.8402970364999996E-2</v>
      </c>
      <c r="AB49" s="169">
        <v>6.8409918471999995E-2</v>
      </c>
      <c r="AC49" s="169">
        <v>6.8403419963999998E-2</v>
      </c>
      <c r="AD49" s="169">
        <v>6.8523115915999994E-2</v>
      </c>
      <c r="AE49" s="169">
        <v>6.8577699362000005E-2</v>
      </c>
      <c r="AF49" s="169">
        <v>6.8685464616000003E-2</v>
      </c>
      <c r="AG49" s="138">
        <v>6.9011130375018492E-2</v>
      </c>
      <c r="AH49" s="138">
        <v>6.924273067028125E-2</v>
      </c>
      <c r="AI49" s="138">
        <v>6.9474330965543979E-2</v>
      </c>
      <c r="AJ49" s="138">
        <v>6.970593126080675E-2</v>
      </c>
      <c r="AK49" s="138">
        <v>6.9937531556069493E-2</v>
      </c>
      <c r="AL49" s="138">
        <v>7.016913185133225E-2</v>
      </c>
      <c r="AM49" s="138">
        <v>7.040073214659498E-2</v>
      </c>
      <c r="AN49" s="138">
        <v>7.0632332441857751E-2</v>
      </c>
      <c r="AO49" s="138">
        <v>7.0863932737120508E-2</v>
      </c>
      <c r="AP49" s="138">
        <v>7.1095533032383265E-2</v>
      </c>
      <c r="AQ49" s="138">
        <v>7.1327133327646008E-2</v>
      </c>
      <c r="AR49" s="138">
        <v>7.1558733622908738E-2</v>
      </c>
      <c r="AS49" s="138">
        <v>7.1790333918171523E-2</v>
      </c>
      <c r="AT49" s="138">
        <v>7.2021934213434252E-2</v>
      </c>
      <c r="AU49" s="138">
        <v>7.2253534508697023E-2</v>
      </c>
      <c r="AV49" s="138">
        <v>7.2485134803959766E-2</v>
      </c>
      <c r="AW49" s="138">
        <v>7.2716735099222524E-2</v>
      </c>
      <c r="AX49" s="138">
        <v>7.2948335394485267E-2</v>
      </c>
      <c r="AY49" s="138">
        <v>7.3179935689748024E-2</v>
      </c>
      <c r="AZ49" s="138">
        <v>7.3411535985010781E-2</v>
      </c>
      <c r="BA49" s="138">
        <v>7.3643136280273552E-2</v>
      </c>
    </row>
    <row r="50" spans="1:53" s="164" customFormat="1" ht="13.5" customHeight="1" x14ac:dyDescent="0.2">
      <c r="A50" s="166" t="s">
        <v>73</v>
      </c>
      <c r="B50" s="92" t="s">
        <v>112</v>
      </c>
      <c r="C50" s="169">
        <f>IF((IF(ISTEXT(C49),"NO",C49-IF(ISTEXT(C51),0,C51)))=0,"NO",IF(ISTEXT(C49),"NO",C49-IF(ISTEXT(C51),0,C51)))</f>
        <v>8.9764609820999999E-2</v>
      </c>
      <c r="D50" s="169">
        <f t="shared" ref="D50:AE50" si="20">IF((IF(ISTEXT(D49),"NO",D49-IF(ISTEXT(D51),0,D51)))=0,"NO",IF(ISTEXT(D49),"NO",D49-IF(ISTEXT(D51),0,D51)))</f>
        <v>8.7438357647999995E-2</v>
      </c>
      <c r="E50" s="169">
        <f t="shared" si="20"/>
        <v>8.6532292750000003E-2</v>
      </c>
      <c r="F50" s="169">
        <f t="shared" si="20"/>
        <v>8.5598622028999996E-2</v>
      </c>
      <c r="G50" s="169">
        <f t="shared" si="20"/>
        <v>8.4645036285000003E-2</v>
      </c>
      <c r="H50" s="169">
        <f t="shared" si="20"/>
        <v>8.3668651467000005E-2</v>
      </c>
      <c r="I50" s="169">
        <f t="shared" si="20"/>
        <v>8.2660815425999998E-2</v>
      </c>
      <c r="J50" s="169">
        <f t="shared" si="20"/>
        <v>8.1634025710999994E-2</v>
      </c>
      <c r="K50" s="169">
        <f t="shared" si="20"/>
        <v>8.0631543072999995E-2</v>
      </c>
      <c r="L50" s="169">
        <f t="shared" si="20"/>
        <v>7.9509165010999999E-2</v>
      </c>
      <c r="M50" s="169">
        <f t="shared" si="20"/>
        <v>7.8411094025000003E-2</v>
      </c>
      <c r="N50" s="169">
        <f t="shared" si="20"/>
        <v>7.7289262615999998E-2</v>
      </c>
      <c r="O50" s="169">
        <f t="shared" si="20"/>
        <v>7.6143670784E-2</v>
      </c>
      <c r="P50" s="169">
        <f t="shared" si="20"/>
        <v>7.4974318528000003E-2</v>
      </c>
      <c r="Q50" s="169">
        <f t="shared" si="20"/>
        <v>7.5271298348999996E-2</v>
      </c>
      <c r="R50" s="169">
        <f t="shared" si="20"/>
        <v>7.2462323494999994E-2</v>
      </c>
      <c r="S50" s="169">
        <f t="shared" si="20"/>
        <v>7.1182219300999994E-2</v>
      </c>
      <c r="T50" s="169">
        <f t="shared" si="20"/>
        <v>6.9767850266999998E-2</v>
      </c>
      <c r="U50" s="169">
        <f t="shared" si="20"/>
        <v>6.8392259393000004E-2</v>
      </c>
      <c r="V50" s="169">
        <f t="shared" si="20"/>
        <v>6.6997765678999996E-2</v>
      </c>
      <c r="W50" s="169">
        <f t="shared" si="20"/>
        <v>6.7356919641000004E-2</v>
      </c>
      <c r="X50" s="169">
        <f t="shared" si="20"/>
        <v>6.7716073604000004E-2</v>
      </c>
      <c r="Y50" s="169">
        <f t="shared" si="20"/>
        <v>6.7872668206999998E-2</v>
      </c>
      <c r="Z50" s="169">
        <f t="shared" si="20"/>
        <v>6.8398168578000004E-2</v>
      </c>
      <c r="AA50" s="169">
        <f t="shared" si="20"/>
        <v>6.8402970364999996E-2</v>
      </c>
      <c r="AB50" s="169">
        <f t="shared" si="20"/>
        <v>6.8409918471999995E-2</v>
      </c>
      <c r="AC50" s="169">
        <f t="shared" si="20"/>
        <v>6.8403419963999998E-2</v>
      </c>
      <c r="AD50" s="169">
        <f t="shared" si="20"/>
        <v>6.8523115915999994E-2</v>
      </c>
      <c r="AE50" s="169">
        <f t="shared" si="20"/>
        <v>6.8577699362000005E-2</v>
      </c>
      <c r="AF50" s="169">
        <f t="shared" ref="AF50" si="21">IF((IF(ISTEXT(AF49),"NO",AF49-IF(ISTEXT(AF51),0,AF51)))=0,"NO",IF(ISTEXT(AF49),"NO",AF49-IF(ISTEXT(AF51),0,AF51)))</f>
        <v>6.8685464616000003E-2</v>
      </c>
      <c r="AG50" s="138">
        <v>6.9011130375018492E-2</v>
      </c>
      <c r="AH50" s="138">
        <v>6.924273067028125E-2</v>
      </c>
      <c r="AI50" s="138">
        <v>6.9474330965543979E-2</v>
      </c>
      <c r="AJ50" s="138">
        <v>6.970593126080675E-2</v>
      </c>
      <c r="AK50" s="138">
        <v>6.9937531556069493E-2</v>
      </c>
      <c r="AL50" s="138">
        <v>7.016913185133225E-2</v>
      </c>
      <c r="AM50" s="138">
        <v>7.040073214659498E-2</v>
      </c>
      <c r="AN50" s="138">
        <v>7.0632332441857751E-2</v>
      </c>
      <c r="AO50" s="138">
        <v>7.0863932737120508E-2</v>
      </c>
      <c r="AP50" s="138">
        <v>7.1095533032383265E-2</v>
      </c>
      <c r="AQ50" s="138">
        <v>7.1327133327646008E-2</v>
      </c>
      <c r="AR50" s="138">
        <v>7.1558733622908738E-2</v>
      </c>
      <c r="AS50" s="138">
        <v>7.1790333918171523E-2</v>
      </c>
      <c r="AT50" s="138">
        <v>7.2021934213434252E-2</v>
      </c>
      <c r="AU50" s="138">
        <v>7.2253534508697023E-2</v>
      </c>
      <c r="AV50" s="138">
        <v>7.2485134803959766E-2</v>
      </c>
      <c r="AW50" s="138">
        <v>7.2716735099222524E-2</v>
      </c>
      <c r="AX50" s="138">
        <v>7.2948335394485267E-2</v>
      </c>
      <c r="AY50" s="138">
        <v>7.3179935689748024E-2</v>
      </c>
      <c r="AZ50" s="138">
        <v>7.3411535985010781E-2</v>
      </c>
      <c r="BA50" s="138">
        <v>7.3643136280273552E-2</v>
      </c>
    </row>
    <row r="51" spans="1:53" s="164" customFormat="1" ht="13.5" customHeight="1" x14ac:dyDescent="0.2">
      <c r="A51" s="166" t="s">
        <v>74</v>
      </c>
      <c r="B51" s="92" t="s">
        <v>113</v>
      </c>
      <c r="C51" s="169" t="s">
        <v>205</v>
      </c>
      <c r="D51" s="169" t="s">
        <v>205</v>
      </c>
      <c r="E51" s="169" t="s">
        <v>205</v>
      </c>
      <c r="F51" s="169" t="s">
        <v>205</v>
      </c>
      <c r="G51" s="169" t="s">
        <v>205</v>
      </c>
      <c r="H51" s="169" t="s">
        <v>205</v>
      </c>
      <c r="I51" s="169" t="s">
        <v>205</v>
      </c>
      <c r="J51" s="169" t="s">
        <v>205</v>
      </c>
      <c r="K51" s="169" t="s">
        <v>205</v>
      </c>
      <c r="L51" s="169" t="s">
        <v>205</v>
      </c>
      <c r="M51" s="169" t="s">
        <v>205</v>
      </c>
      <c r="N51" s="169" t="s">
        <v>205</v>
      </c>
      <c r="O51" s="169" t="s">
        <v>205</v>
      </c>
      <c r="P51" s="169" t="s">
        <v>205</v>
      </c>
      <c r="Q51" s="169" t="s">
        <v>205</v>
      </c>
      <c r="R51" s="169" t="s">
        <v>205</v>
      </c>
      <c r="S51" s="169" t="s">
        <v>205</v>
      </c>
      <c r="T51" s="169" t="s">
        <v>205</v>
      </c>
      <c r="U51" s="169" t="s">
        <v>205</v>
      </c>
      <c r="V51" s="169" t="s">
        <v>205</v>
      </c>
      <c r="W51" s="169" t="s">
        <v>205</v>
      </c>
      <c r="X51" s="169" t="s">
        <v>205</v>
      </c>
      <c r="Y51" s="169" t="s">
        <v>205</v>
      </c>
      <c r="Z51" s="169" t="s">
        <v>205</v>
      </c>
      <c r="AA51" s="169" t="s">
        <v>205</v>
      </c>
      <c r="AB51" s="169" t="s">
        <v>205</v>
      </c>
      <c r="AC51" s="169" t="s">
        <v>205</v>
      </c>
      <c r="AD51" s="169" t="s">
        <v>205</v>
      </c>
      <c r="AE51" s="169" t="s">
        <v>205</v>
      </c>
      <c r="AF51" s="169" t="s">
        <v>205</v>
      </c>
      <c r="AG51" s="138">
        <v>0</v>
      </c>
      <c r="AH51" s="138">
        <v>0</v>
      </c>
      <c r="AI51" s="138">
        <v>0</v>
      </c>
      <c r="AJ51" s="138">
        <v>0</v>
      </c>
      <c r="AK51" s="138">
        <v>0</v>
      </c>
      <c r="AL51" s="138">
        <v>0</v>
      </c>
      <c r="AM51" s="138">
        <v>0</v>
      </c>
      <c r="AN51" s="138">
        <v>0</v>
      </c>
      <c r="AO51" s="138">
        <v>0</v>
      </c>
      <c r="AP51" s="138">
        <v>0</v>
      </c>
      <c r="AQ51" s="138">
        <v>0</v>
      </c>
      <c r="AR51" s="138">
        <v>0</v>
      </c>
      <c r="AS51" s="138">
        <v>0</v>
      </c>
      <c r="AT51" s="138">
        <v>0</v>
      </c>
      <c r="AU51" s="138">
        <v>0</v>
      </c>
      <c r="AV51" s="138">
        <v>0</v>
      </c>
      <c r="AW51" s="138">
        <v>0</v>
      </c>
      <c r="AX51" s="138">
        <v>0</v>
      </c>
      <c r="AY51" s="138">
        <v>0</v>
      </c>
      <c r="AZ51" s="138">
        <v>0</v>
      </c>
      <c r="BA51" s="138">
        <v>0</v>
      </c>
    </row>
    <row r="52" spans="1:53" s="164" customFormat="1" ht="13.5" customHeight="1" x14ac:dyDescent="0.2">
      <c r="A52" s="166" t="s">
        <v>75</v>
      </c>
      <c r="B52" s="92" t="s">
        <v>114</v>
      </c>
      <c r="C52" s="169">
        <v>1.8631870158E-4</v>
      </c>
      <c r="D52" s="169">
        <v>1.9054881902000001E-4</v>
      </c>
      <c r="E52" s="169">
        <v>1.9689399518E-4</v>
      </c>
      <c r="F52" s="169">
        <v>2.0535423006000001E-4</v>
      </c>
      <c r="G52" s="169">
        <v>2.1592952366E-4</v>
      </c>
      <c r="H52" s="169">
        <v>2.2861987598999999E-4</v>
      </c>
      <c r="I52" s="169">
        <v>2.4342528703E-4</v>
      </c>
      <c r="J52" s="169">
        <v>2.6034575679000001E-4</v>
      </c>
      <c r="K52" s="169">
        <v>2.7938128528000002E-4</v>
      </c>
      <c r="L52" s="169">
        <v>3.0053187248000002E-4</v>
      </c>
      <c r="M52" s="169">
        <v>3.2379751841E-4</v>
      </c>
      <c r="N52" s="169">
        <v>3.4917822304999998E-4</v>
      </c>
      <c r="O52" s="169">
        <v>3.7667398641999999E-4</v>
      </c>
      <c r="P52" s="169">
        <v>4.062848085E-4</v>
      </c>
      <c r="Q52" s="169">
        <v>4.3801068930999999E-4</v>
      </c>
      <c r="R52" s="169">
        <v>1.0076906421E-3</v>
      </c>
      <c r="S52" s="169">
        <v>1.0819071055E-3</v>
      </c>
      <c r="T52" s="169">
        <v>1.1773688602999999E-3</v>
      </c>
      <c r="U52" s="169">
        <v>1.2940759064E-3</v>
      </c>
      <c r="V52" s="169">
        <v>1.4320282438000001E-3</v>
      </c>
      <c r="W52" s="169">
        <v>1.5912258726E-3</v>
      </c>
      <c r="X52" s="169">
        <v>1.7716687926999999E-3</v>
      </c>
      <c r="Y52" s="169">
        <v>2.2132353851000001E-3</v>
      </c>
      <c r="Z52" s="169">
        <v>2.0478738873999998E-3</v>
      </c>
      <c r="AA52" s="169">
        <v>2.8965294700999998E-3</v>
      </c>
      <c r="AB52" s="169">
        <v>1.3035711324999999E-2</v>
      </c>
      <c r="AC52" s="169">
        <v>1.4071731173E-2</v>
      </c>
      <c r="AD52" s="169">
        <v>5.2665814297999996E-3</v>
      </c>
      <c r="AE52" s="169">
        <v>1.2937005547999999E-2</v>
      </c>
      <c r="AF52" s="169">
        <v>1.1771819668E-2</v>
      </c>
      <c r="AG52" s="138">
        <v>1.0725500629255258E-2</v>
      </c>
      <c r="AH52" s="138">
        <v>1.2425534319868229E-2</v>
      </c>
      <c r="AI52" s="138">
        <v>1.4140625965849009E-2</v>
      </c>
      <c r="AJ52" s="138">
        <v>1.5870775567197591E-2</v>
      </c>
      <c r="AK52" s="138">
        <v>1.7615983123913975E-2</v>
      </c>
      <c r="AL52" s="138">
        <v>1.9376248635998169E-2</v>
      </c>
      <c r="AM52" s="138">
        <v>2.1151572103450159E-2</v>
      </c>
      <c r="AN52" s="138">
        <v>2.2941953526269959E-2</v>
      </c>
      <c r="AO52" s="138">
        <v>2.4747392904457561E-2</v>
      </c>
      <c r="AP52" s="138">
        <v>2.6567890238012967E-2</v>
      </c>
      <c r="AQ52" s="138">
        <v>2.8403445526936182E-2</v>
      </c>
      <c r="AR52" s="138">
        <v>3.0254058771227211E-2</v>
      </c>
      <c r="AS52" s="138">
        <v>3.2119729970886024E-2</v>
      </c>
      <c r="AT52" s="138">
        <v>3.4000459125912652E-2</v>
      </c>
      <c r="AU52" s="138">
        <v>3.5896246236307092E-2</v>
      </c>
      <c r="AV52" s="138">
        <v>3.7787961069463694E-2</v>
      </c>
      <c r="AW52" s="138">
        <v>3.9675603625382458E-2</v>
      </c>
      <c r="AX52" s="138">
        <v>4.1559173904063378E-2</v>
      </c>
      <c r="AY52" s="138">
        <v>4.343867190550648E-2</v>
      </c>
      <c r="AZ52" s="138">
        <v>4.5314097629711746E-2</v>
      </c>
      <c r="BA52" s="138">
        <v>4.7185451076679173E-2</v>
      </c>
    </row>
    <row r="53" spans="1:53" s="164" customFormat="1" ht="13.5" customHeight="1" x14ac:dyDescent="0.2">
      <c r="A53" s="166" t="s">
        <v>76</v>
      </c>
      <c r="B53" s="92" t="s">
        <v>115</v>
      </c>
      <c r="C53" s="169" t="str">
        <f>IF((IF(ISTEXT(C52),"NO",C52-IF(ISTEXT(C54),0,C54)))=0,"IE",IF(ISTEXT(C52),"IE",C52-IF(ISTEXT(C54),0,C54)))</f>
        <v>IE</v>
      </c>
      <c r="D53" s="169" t="str">
        <f t="shared" ref="D53:AE53" si="22">IF((IF(ISTEXT(D52),"NO",D52-IF(ISTEXT(D54),0,D54)))=0,"IE",IF(ISTEXT(D52),"IE",D52-IF(ISTEXT(D54),0,D54)))</f>
        <v>IE</v>
      </c>
      <c r="E53" s="169" t="str">
        <f t="shared" si="22"/>
        <v>IE</v>
      </c>
      <c r="F53" s="169" t="str">
        <f t="shared" si="22"/>
        <v>IE</v>
      </c>
      <c r="G53" s="169" t="str">
        <f t="shared" si="22"/>
        <v>IE</v>
      </c>
      <c r="H53" s="169" t="str">
        <f t="shared" si="22"/>
        <v>IE</v>
      </c>
      <c r="I53" s="169" t="str">
        <f t="shared" si="22"/>
        <v>IE</v>
      </c>
      <c r="J53" s="169" t="str">
        <f t="shared" si="22"/>
        <v>IE</v>
      </c>
      <c r="K53" s="169" t="str">
        <f t="shared" si="22"/>
        <v>IE</v>
      </c>
      <c r="L53" s="169" t="str">
        <f t="shared" si="22"/>
        <v>IE</v>
      </c>
      <c r="M53" s="169" t="str">
        <f t="shared" si="22"/>
        <v>IE</v>
      </c>
      <c r="N53" s="169" t="str">
        <f t="shared" si="22"/>
        <v>IE</v>
      </c>
      <c r="O53" s="169" t="str">
        <f t="shared" si="22"/>
        <v>IE</v>
      </c>
      <c r="P53" s="169" t="str">
        <f t="shared" si="22"/>
        <v>IE</v>
      </c>
      <c r="Q53" s="169" t="str">
        <f t="shared" si="22"/>
        <v>IE</v>
      </c>
      <c r="R53" s="169" t="str">
        <f t="shared" si="22"/>
        <v>IE</v>
      </c>
      <c r="S53" s="169" t="str">
        <f t="shared" si="22"/>
        <v>IE</v>
      </c>
      <c r="T53" s="169" t="str">
        <f t="shared" si="22"/>
        <v>IE</v>
      </c>
      <c r="U53" s="169" t="str">
        <f t="shared" si="22"/>
        <v>IE</v>
      </c>
      <c r="V53" s="169" t="str">
        <f t="shared" si="22"/>
        <v>IE</v>
      </c>
      <c r="W53" s="169" t="str">
        <f t="shared" si="22"/>
        <v>IE</v>
      </c>
      <c r="X53" s="169" t="str">
        <f t="shared" si="22"/>
        <v>IE</v>
      </c>
      <c r="Y53" s="169" t="str">
        <f t="shared" si="22"/>
        <v>IE</v>
      </c>
      <c r="Z53" s="169" t="str">
        <f t="shared" si="22"/>
        <v>IE</v>
      </c>
      <c r="AA53" s="169" t="str">
        <f t="shared" si="22"/>
        <v>IE</v>
      </c>
      <c r="AB53" s="169" t="str">
        <f t="shared" si="22"/>
        <v>IE</v>
      </c>
      <c r="AC53" s="169" t="str">
        <f t="shared" si="22"/>
        <v>IE</v>
      </c>
      <c r="AD53" s="169" t="str">
        <f t="shared" si="22"/>
        <v>IE</v>
      </c>
      <c r="AE53" s="169" t="str">
        <f t="shared" si="22"/>
        <v>IE</v>
      </c>
      <c r="AF53" s="169" t="str">
        <f t="shared" ref="AF53" si="23">IF((IF(ISTEXT(AF52),"NO",AF52-IF(ISTEXT(AF54),0,AF54)))=0,"IE",IF(ISTEXT(AF52),"IE",AF52-IF(ISTEXT(AF54),0,AF54)))</f>
        <v>IE</v>
      </c>
      <c r="AG53" s="138">
        <v>0</v>
      </c>
      <c r="AH53" s="138">
        <v>0</v>
      </c>
      <c r="AI53" s="138">
        <v>0</v>
      </c>
      <c r="AJ53" s="138">
        <v>0</v>
      </c>
      <c r="AK53" s="138">
        <v>0</v>
      </c>
      <c r="AL53" s="138">
        <v>0</v>
      </c>
      <c r="AM53" s="138">
        <v>0</v>
      </c>
      <c r="AN53" s="138">
        <v>0</v>
      </c>
      <c r="AO53" s="138">
        <v>0</v>
      </c>
      <c r="AP53" s="138">
        <v>0</v>
      </c>
      <c r="AQ53" s="138">
        <v>0</v>
      </c>
      <c r="AR53" s="138">
        <v>0</v>
      </c>
      <c r="AS53" s="138">
        <v>0</v>
      </c>
      <c r="AT53" s="138">
        <v>0</v>
      </c>
      <c r="AU53" s="138">
        <v>0</v>
      </c>
      <c r="AV53" s="138">
        <v>0</v>
      </c>
      <c r="AW53" s="138">
        <v>0</v>
      </c>
      <c r="AX53" s="138">
        <v>0</v>
      </c>
      <c r="AY53" s="138">
        <v>0</v>
      </c>
      <c r="AZ53" s="138">
        <v>0</v>
      </c>
      <c r="BA53" s="138">
        <v>0</v>
      </c>
    </row>
    <row r="54" spans="1:53" s="164" customFormat="1" ht="13.5" customHeight="1" x14ac:dyDescent="0.2">
      <c r="A54" s="166" t="s">
        <v>77</v>
      </c>
      <c r="B54" s="92" t="s">
        <v>116</v>
      </c>
      <c r="C54" s="169">
        <v>1.8631870158E-4</v>
      </c>
      <c r="D54" s="169">
        <v>1.9054881902000001E-4</v>
      </c>
      <c r="E54" s="169">
        <v>1.9689399518E-4</v>
      </c>
      <c r="F54" s="169">
        <v>2.0535423006000001E-4</v>
      </c>
      <c r="G54" s="169">
        <v>2.1592952366E-4</v>
      </c>
      <c r="H54" s="169">
        <v>2.2861987598999999E-4</v>
      </c>
      <c r="I54" s="169">
        <v>2.4342528703E-4</v>
      </c>
      <c r="J54" s="169">
        <v>2.6034575679000001E-4</v>
      </c>
      <c r="K54" s="169">
        <v>2.7938128528000002E-4</v>
      </c>
      <c r="L54" s="169">
        <v>3.0053187248000002E-4</v>
      </c>
      <c r="M54" s="169">
        <v>3.2379751841E-4</v>
      </c>
      <c r="N54" s="169">
        <v>3.4917822304999998E-4</v>
      </c>
      <c r="O54" s="169">
        <v>3.7667398641999999E-4</v>
      </c>
      <c r="P54" s="169">
        <v>4.062848085E-4</v>
      </c>
      <c r="Q54" s="169">
        <v>4.3801068930999999E-4</v>
      </c>
      <c r="R54" s="169">
        <v>1.0076906421E-3</v>
      </c>
      <c r="S54" s="169">
        <v>1.0819071055E-3</v>
      </c>
      <c r="T54" s="169">
        <v>1.1773688602999999E-3</v>
      </c>
      <c r="U54" s="169">
        <v>1.2940759064E-3</v>
      </c>
      <c r="V54" s="169">
        <v>1.4320282438000001E-3</v>
      </c>
      <c r="W54" s="169">
        <v>1.5912258726E-3</v>
      </c>
      <c r="X54" s="169">
        <v>1.7716687926999999E-3</v>
      </c>
      <c r="Y54" s="169">
        <v>2.2132353851000001E-3</v>
      </c>
      <c r="Z54" s="169">
        <v>2.0478738873999998E-3</v>
      </c>
      <c r="AA54" s="169">
        <v>2.8965294700999998E-3</v>
      </c>
      <c r="AB54" s="169">
        <v>1.3035711324999999E-2</v>
      </c>
      <c r="AC54" s="169">
        <v>1.4071731173E-2</v>
      </c>
      <c r="AD54" s="169">
        <v>5.2665814297999996E-3</v>
      </c>
      <c r="AE54" s="169">
        <v>1.2937005547999999E-2</v>
      </c>
      <c r="AF54" s="169">
        <v>1.1771819668E-2</v>
      </c>
      <c r="AG54" s="138">
        <v>1.0725500629255258E-2</v>
      </c>
      <c r="AH54" s="138">
        <v>1.2425534319868229E-2</v>
      </c>
      <c r="AI54" s="138">
        <v>1.4140625965849009E-2</v>
      </c>
      <c r="AJ54" s="138">
        <v>1.5870775567197591E-2</v>
      </c>
      <c r="AK54" s="138">
        <v>1.7615983123913975E-2</v>
      </c>
      <c r="AL54" s="138">
        <v>1.9376248635998169E-2</v>
      </c>
      <c r="AM54" s="138">
        <v>2.1151572103450159E-2</v>
      </c>
      <c r="AN54" s="138">
        <v>2.2941953526269959E-2</v>
      </c>
      <c r="AO54" s="138">
        <v>2.4747392904457561E-2</v>
      </c>
      <c r="AP54" s="138">
        <v>2.6567890238012967E-2</v>
      </c>
      <c r="AQ54" s="138">
        <v>2.8403445526936182E-2</v>
      </c>
      <c r="AR54" s="138">
        <v>3.0254058771227211E-2</v>
      </c>
      <c r="AS54" s="138">
        <v>3.2119729970886024E-2</v>
      </c>
      <c r="AT54" s="138">
        <v>3.4000459125912652E-2</v>
      </c>
      <c r="AU54" s="138">
        <v>3.5896246236307092E-2</v>
      </c>
      <c r="AV54" s="138">
        <v>3.7787961069463694E-2</v>
      </c>
      <c r="AW54" s="138">
        <v>3.9675603625382458E-2</v>
      </c>
      <c r="AX54" s="138">
        <v>4.1559173904063378E-2</v>
      </c>
      <c r="AY54" s="138">
        <v>4.343867190550648E-2</v>
      </c>
      <c r="AZ54" s="138">
        <v>4.5314097629711746E-2</v>
      </c>
      <c r="BA54" s="138">
        <v>4.7185451076679173E-2</v>
      </c>
    </row>
    <row r="55" spans="1:53" s="164" customFormat="1" ht="13.5" customHeight="1" x14ac:dyDescent="0.2">
      <c r="A55" s="166" t="s">
        <v>78</v>
      </c>
      <c r="B55" s="92" t="s">
        <v>117</v>
      </c>
      <c r="C55" s="169">
        <v>2.271745929E-5</v>
      </c>
      <c r="D55" s="169">
        <v>2.058301929E-5</v>
      </c>
      <c r="E55" s="169">
        <v>2.043055929E-5</v>
      </c>
      <c r="F55" s="169">
        <v>2.0628757289999999E-5</v>
      </c>
      <c r="G55" s="169">
        <v>2.352549729E-5</v>
      </c>
      <c r="H55" s="169">
        <v>2.367795729E-5</v>
      </c>
      <c r="I55" s="169">
        <v>2.3982877289999999E-5</v>
      </c>
      <c r="J55" s="169">
        <v>3.2063257290000003E-5</v>
      </c>
      <c r="K55" s="169">
        <v>4.3497757290000003E-5</v>
      </c>
      <c r="L55" s="169">
        <v>3.2368177290000002E-5</v>
      </c>
      <c r="M55" s="169">
        <v>3.4090975289999999E-5</v>
      </c>
      <c r="N55" s="169">
        <v>5.8271131290000002E-5</v>
      </c>
      <c r="O55" s="169">
        <v>8.2237843289999996E-5</v>
      </c>
      <c r="P55" s="169">
        <v>7.4614843290000005E-5</v>
      </c>
      <c r="Q55" s="169">
        <v>6.8729887290000004E-5</v>
      </c>
      <c r="R55" s="169">
        <v>1.1042892650000001E-3</v>
      </c>
      <c r="S55" s="169">
        <v>1.037786213E-3</v>
      </c>
      <c r="T55" s="169">
        <v>1.048123001E-3</v>
      </c>
      <c r="U55" s="169">
        <v>1.0499830129999999E-3</v>
      </c>
      <c r="V55" s="169">
        <v>1.0520869610000001E-3</v>
      </c>
      <c r="W55" s="169">
        <v>1.0616919409999999E-3</v>
      </c>
      <c r="X55" s="169">
        <v>1.064436221E-3</v>
      </c>
      <c r="Y55" s="169">
        <v>5.7414547929000002E-4</v>
      </c>
      <c r="Z55" s="169">
        <v>2.35801665E-4</v>
      </c>
      <c r="AA55" s="169">
        <v>2.2076964642999998E-3</v>
      </c>
      <c r="AB55" s="169">
        <v>7.6347038506999997E-3</v>
      </c>
      <c r="AC55" s="169">
        <v>1.6283414635999999E-3</v>
      </c>
      <c r="AD55" s="169">
        <v>2.8603020600000001E-5</v>
      </c>
      <c r="AE55" s="169">
        <v>2.6860944386999999E-3</v>
      </c>
      <c r="AF55" s="169">
        <v>4.3371369643E-4</v>
      </c>
      <c r="AG55" s="138">
        <v>3.8081057142857149E-4</v>
      </c>
      <c r="AH55" s="138">
        <v>3.8081057142857149E-4</v>
      </c>
      <c r="AI55" s="138">
        <v>3.8081057142857149E-4</v>
      </c>
      <c r="AJ55" s="138">
        <v>3.8081057142857149E-4</v>
      </c>
      <c r="AK55" s="138">
        <v>3.8081057142857149E-4</v>
      </c>
      <c r="AL55" s="138">
        <v>3.8081057142857149E-4</v>
      </c>
      <c r="AM55" s="138">
        <v>3.8081057142857149E-4</v>
      </c>
      <c r="AN55" s="138">
        <v>3.8081057142857149E-4</v>
      </c>
      <c r="AO55" s="138">
        <v>3.8081057142857149E-4</v>
      </c>
      <c r="AP55" s="138">
        <v>3.8081057142857149E-4</v>
      </c>
      <c r="AQ55" s="138">
        <v>3.8081057142857149E-4</v>
      </c>
      <c r="AR55" s="138">
        <v>3.8081057142857149E-4</v>
      </c>
      <c r="AS55" s="138">
        <v>3.8081057142857149E-4</v>
      </c>
      <c r="AT55" s="138">
        <v>3.8081057142857149E-4</v>
      </c>
      <c r="AU55" s="138">
        <v>3.8081057142857149E-4</v>
      </c>
      <c r="AV55" s="138">
        <v>3.8081057142857149E-4</v>
      </c>
      <c r="AW55" s="138">
        <v>3.8081057142857149E-4</v>
      </c>
      <c r="AX55" s="138">
        <v>3.8081057142857149E-4</v>
      </c>
      <c r="AY55" s="138">
        <v>3.8081057142857149E-4</v>
      </c>
      <c r="AZ55" s="138">
        <v>3.8081057142857149E-4</v>
      </c>
      <c r="BA55" s="138">
        <v>2.7408857142857148E-4</v>
      </c>
    </row>
    <row r="56" spans="1:53" s="164" customFormat="1" ht="13.5" customHeight="1" x14ac:dyDescent="0.2">
      <c r="A56" s="166" t="s">
        <v>79</v>
      </c>
      <c r="B56" s="92" t="s">
        <v>118</v>
      </c>
      <c r="C56" s="169">
        <f>IF((IF(ISTEXT(C55),"NO",C55-IF(ISTEXT(C57),0,C57)))=0,"IE",IF(ISTEXT(C55),"IE",C55-IF(ISTEXT(C57),0,C57)))</f>
        <v>7.1656199999999993E-6</v>
      </c>
      <c r="D56" s="169">
        <f t="shared" ref="D56:AE56" si="24">IF((IF(ISTEXT(D55),"NO",D55-IF(ISTEXT(D57),0,D57)))=0,"IE",IF(ISTEXT(D55),"IE",D55-IF(ISTEXT(D57),0,D57)))</f>
        <v>5.0311799999999988E-6</v>
      </c>
      <c r="E56" s="169">
        <f t="shared" si="24"/>
        <v>4.8787199999999993E-6</v>
      </c>
      <c r="F56" s="169">
        <f t="shared" si="24"/>
        <v>5.076917999999998E-6</v>
      </c>
      <c r="G56" s="169">
        <f t="shared" si="24"/>
        <v>7.9736579999999997E-6</v>
      </c>
      <c r="H56" s="169">
        <f t="shared" si="24"/>
        <v>8.1261179999999992E-6</v>
      </c>
      <c r="I56" s="169">
        <f t="shared" si="24"/>
        <v>8.4310379999999983E-6</v>
      </c>
      <c r="J56" s="169">
        <f t="shared" si="24"/>
        <v>1.6511418000000002E-5</v>
      </c>
      <c r="K56" s="169">
        <f t="shared" si="24"/>
        <v>2.7945918000000002E-5</v>
      </c>
      <c r="L56" s="169">
        <f t="shared" si="24"/>
        <v>1.6816338000000001E-5</v>
      </c>
      <c r="M56" s="169">
        <f t="shared" si="24"/>
        <v>1.8539135999999999E-5</v>
      </c>
      <c r="N56" s="169">
        <f t="shared" si="24"/>
        <v>4.2719292000000001E-5</v>
      </c>
      <c r="O56" s="169">
        <f t="shared" si="24"/>
        <v>6.6686004000000002E-5</v>
      </c>
      <c r="P56" s="169">
        <f t="shared" si="24"/>
        <v>5.9063004000000005E-5</v>
      </c>
      <c r="Q56" s="169">
        <f t="shared" si="24"/>
        <v>5.3178048000000003E-5</v>
      </c>
      <c r="R56" s="169">
        <f t="shared" si="24"/>
        <v>9.733046400000017E-5</v>
      </c>
      <c r="S56" s="169">
        <f t="shared" si="24"/>
        <v>3.082741200000007E-5</v>
      </c>
      <c r="T56" s="169">
        <f t="shared" si="24"/>
        <v>4.1164200000000069E-5</v>
      </c>
      <c r="U56" s="169">
        <f t="shared" si="24"/>
        <v>4.3024212000000034E-5</v>
      </c>
      <c r="V56" s="169">
        <f t="shared" si="24"/>
        <v>4.5128160000000193E-5</v>
      </c>
      <c r="W56" s="169">
        <f t="shared" si="24"/>
        <v>5.4733140000000043E-5</v>
      </c>
      <c r="X56" s="169">
        <f t="shared" si="24"/>
        <v>5.7477420000000062E-5</v>
      </c>
      <c r="Y56" s="169">
        <f t="shared" si="24"/>
        <v>1.0809414000000002E-4</v>
      </c>
      <c r="Z56" s="169">
        <f t="shared" si="24"/>
        <v>1.22941665E-4</v>
      </c>
      <c r="AA56" s="169">
        <f t="shared" si="24"/>
        <v>1.1928262499999974E-4</v>
      </c>
      <c r="AB56" s="169">
        <f t="shared" si="24"/>
        <v>1.0885644000000003E-4</v>
      </c>
      <c r="AC56" s="169">
        <f t="shared" si="24"/>
        <v>1.2135815999999981E-4</v>
      </c>
      <c r="AD56" s="169">
        <f t="shared" si="24"/>
        <v>2.8603020600000001E-5</v>
      </c>
      <c r="AE56" s="169">
        <f t="shared" si="24"/>
        <v>9.9383545800000011E-5</v>
      </c>
      <c r="AF56" s="169">
        <f t="shared" ref="AF56" si="25">IF((IF(ISTEXT(AF55),"NO",AF55-IF(ISTEXT(AF57),0,AF57)))=0,"IE",IF(ISTEXT(AF55),"IE",AF55-IF(ISTEXT(AF57),0,AF57)))</f>
        <v>1.0672200000000001E-4</v>
      </c>
      <c r="AG56" s="138">
        <v>1.06722E-4</v>
      </c>
      <c r="AH56" s="138">
        <v>1.06722E-4</v>
      </c>
      <c r="AI56" s="138">
        <v>1.06722E-4</v>
      </c>
      <c r="AJ56" s="138">
        <v>1.06722E-4</v>
      </c>
      <c r="AK56" s="138">
        <v>1.06722E-4</v>
      </c>
      <c r="AL56" s="138">
        <v>1.06722E-4</v>
      </c>
      <c r="AM56" s="138">
        <v>1.06722E-4</v>
      </c>
      <c r="AN56" s="138">
        <v>1.06722E-4</v>
      </c>
      <c r="AO56" s="138">
        <v>1.06722E-4</v>
      </c>
      <c r="AP56" s="138">
        <v>1.06722E-4</v>
      </c>
      <c r="AQ56" s="138">
        <v>1.06722E-4</v>
      </c>
      <c r="AR56" s="138">
        <v>1.06722E-4</v>
      </c>
      <c r="AS56" s="138">
        <v>1.06722E-4</v>
      </c>
      <c r="AT56" s="138">
        <v>1.06722E-4</v>
      </c>
      <c r="AU56" s="138">
        <v>1.06722E-4</v>
      </c>
      <c r="AV56" s="138">
        <v>1.06722E-4</v>
      </c>
      <c r="AW56" s="138">
        <v>1.06722E-4</v>
      </c>
      <c r="AX56" s="138">
        <v>1.06722E-4</v>
      </c>
      <c r="AY56" s="138">
        <v>1.06722E-4</v>
      </c>
      <c r="AZ56" s="138">
        <v>1.06722E-4</v>
      </c>
      <c r="BA56" s="138">
        <v>0</v>
      </c>
    </row>
    <row r="57" spans="1:53" s="164" customFormat="1" ht="13.5" customHeight="1" x14ac:dyDescent="0.2">
      <c r="A57" s="166" t="s">
        <v>80</v>
      </c>
      <c r="B57" s="92" t="s">
        <v>119</v>
      </c>
      <c r="C57" s="169">
        <v>1.5551839290000001E-5</v>
      </c>
      <c r="D57" s="169">
        <v>1.5551839290000001E-5</v>
      </c>
      <c r="E57" s="169">
        <v>1.5551839290000001E-5</v>
      </c>
      <c r="F57" s="169">
        <v>1.5551839290000001E-5</v>
      </c>
      <c r="G57" s="169">
        <v>1.5551839290000001E-5</v>
      </c>
      <c r="H57" s="169">
        <v>1.5551839290000001E-5</v>
      </c>
      <c r="I57" s="169">
        <v>1.5551839290000001E-5</v>
      </c>
      <c r="J57" s="169">
        <v>1.5551839290000001E-5</v>
      </c>
      <c r="K57" s="169">
        <v>1.5551839290000001E-5</v>
      </c>
      <c r="L57" s="169">
        <v>1.5551839290000001E-5</v>
      </c>
      <c r="M57" s="169">
        <v>1.5551839290000001E-5</v>
      </c>
      <c r="N57" s="169">
        <v>1.5551839290000001E-5</v>
      </c>
      <c r="O57" s="169">
        <v>1.5551839290000001E-5</v>
      </c>
      <c r="P57" s="169">
        <v>1.5551839290000001E-5</v>
      </c>
      <c r="Q57" s="169">
        <v>1.5551839290000001E-5</v>
      </c>
      <c r="R57" s="169">
        <v>1.0069588009999999E-3</v>
      </c>
      <c r="S57" s="169">
        <v>1.0069588009999999E-3</v>
      </c>
      <c r="T57" s="169">
        <v>1.0069588009999999E-3</v>
      </c>
      <c r="U57" s="169">
        <v>1.0069588009999999E-3</v>
      </c>
      <c r="V57" s="169">
        <v>1.0069588009999999E-3</v>
      </c>
      <c r="W57" s="169">
        <v>1.0069588009999999E-3</v>
      </c>
      <c r="X57" s="169">
        <v>1.0069588009999999E-3</v>
      </c>
      <c r="Y57" s="169">
        <v>4.6605133929E-4</v>
      </c>
      <c r="Z57" s="169">
        <v>1.1286E-4</v>
      </c>
      <c r="AA57" s="169">
        <v>2.0884138393000001E-3</v>
      </c>
      <c r="AB57" s="169">
        <v>7.5258474106999996E-3</v>
      </c>
      <c r="AC57" s="169">
        <v>1.5069833036000001E-3</v>
      </c>
      <c r="AD57" s="169" t="s">
        <v>205</v>
      </c>
      <c r="AE57" s="169">
        <v>2.5867108928999999E-3</v>
      </c>
      <c r="AF57" s="169">
        <v>3.2699169642999999E-4</v>
      </c>
      <c r="AG57" s="138">
        <v>2.7408857142857148E-4</v>
      </c>
      <c r="AH57" s="138">
        <v>2.7408857142857148E-4</v>
      </c>
      <c r="AI57" s="138">
        <v>2.7408857142857148E-4</v>
      </c>
      <c r="AJ57" s="138">
        <v>2.7408857142857148E-4</v>
      </c>
      <c r="AK57" s="138">
        <v>2.7408857142857148E-4</v>
      </c>
      <c r="AL57" s="138">
        <v>2.7408857142857148E-4</v>
      </c>
      <c r="AM57" s="138">
        <v>2.7408857142857148E-4</v>
      </c>
      <c r="AN57" s="138">
        <v>2.7408857142857148E-4</v>
      </c>
      <c r="AO57" s="138">
        <v>2.7408857142857148E-4</v>
      </c>
      <c r="AP57" s="138">
        <v>2.7408857142857148E-4</v>
      </c>
      <c r="AQ57" s="138">
        <v>2.7408857142857148E-4</v>
      </c>
      <c r="AR57" s="138">
        <v>2.7408857142857148E-4</v>
      </c>
      <c r="AS57" s="138">
        <v>2.7408857142857148E-4</v>
      </c>
      <c r="AT57" s="138">
        <v>2.7408857142857148E-4</v>
      </c>
      <c r="AU57" s="138">
        <v>2.7408857142857148E-4</v>
      </c>
      <c r="AV57" s="138">
        <v>2.7408857142857148E-4</v>
      </c>
      <c r="AW57" s="138">
        <v>2.7408857142857148E-4</v>
      </c>
      <c r="AX57" s="138">
        <v>2.7408857142857148E-4</v>
      </c>
      <c r="AY57" s="138">
        <v>2.7408857142857148E-4</v>
      </c>
      <c r="AZ57" s="138">
        <v>2.7408857142857148E-4</v>
      </c>
      <c r="BA57" s="138">
        <v>2.7408857142857148E-4</v>
      </c>
    </row>
    <row r="58" spans="1:53" s="164" customFormat="1" ht="13.5" customHeight="1" x14ac:dyDescent="0.2">
      <c r="A58" s="166" t="s">
        <v>81</v>
      </c>
      <c r="B58" s="92" t="s">
        <v>120</v>
      </c>
      <c r="C58" s="169">
        <v>7.5220471091999998E-4</v>
      </c>
      <c r="D58" s="169">
        <v>7.5220471091999998E-4</v>
      </c>
      <c r="E58" s="169">
        <v>7.5220471091999998E-4</v>
      </c>
      <c r="F58" s="169">
        <v>7.5220471091999998E-4</v>
      </c>
      <c r="G58" s="169">
        <v>7.5220471091999998E-4</v>
      </c>
      <c r="H58" s="169">
        <v>7.5220471091999998E-4</v>
      </c>
      <c r="I58" s="169">
        <v>7.5220471091999998E-4</v>
      </c>
      <c r="J58" s="169">
        <v>7.5220471091999998E-4</v>
      </c>
      <c r="K58" s="169">
        <v>7.5220471091999998E-4</v>
      </c>
      <c r="L58" s="169">
        <v>7.5220471091999998E-4</v>
      </c>
      <c r="M58" s="169">
        <v>7.5220471091999998E-4</v>
      </c>
      <c r="N58" s="169">
        <v>7.5220471091999998E-4</v>
      </c>
      <c r="O58" s="169">
        <v>7.5220471091999998E-4</v>
      </c>
      <c r="P58" s="169">
        <v>7.5220471091999998E-4</v>
      </c>
      <c r="Q58" s="169">
        <v>7.5220471091999998E-4</v>
      </c>
      <c r="R58" s="169">
        <v>7.5220471091999998E-4</v>
      </c>
      <c r="S58" s="169">
        <v>7.5220471091999998E-4</v>
      </c>
      <c r="T58" s="169">
        <v>7.5220471091999998E-4</v>
      </c>
      <c r="U58" s="169">
        <v>7.5220471091999998E-4</v>
      </c>
      <c r="V58" s="169">
        <v>7.5220471091999998E-4</v>
      </c>
      <c r="W58" s="169">
        <v>7.5220471091999998E-4</v>
      </c>
      <c r="X58" s="169">
        <v>7.5220471091999998E-4</v>
      </c>
      <c r="Y58" s="169">
        <v>7.5220471091999998E-4</v>
      </c>
      <c r="Z58" s="169">
        <v>3.7704496787999999E-4</v>
      </c>
      <c r="AA58" s="169">
        <v>3.7704496787999999E-4</v>
      </c>
      <c r="AB58" s="169">
        <v>3.7704496787999999E-4</v>
      </c>
      <c r="AC58" s="169">
        <v>3.7704496787999999E-4</v>
      </c>
      <c r="AD58" s="169">
        <v>3.7704496787999999E-4</v>
      </c>
      <c r="AE58" s="169">
        <v>3.7704496787999999E-4</v>
      </c>
      <c r="AF58" s="169">
        <v>3.7704496787999999E-4</v>
      </c>
      <c r="AG58" s="138">
        <v>3.7704496788008558E-4</v>
      </c>
      <c r="AH58" s="138">
        <v>3.7704496788008558E-4</v>
      </c>
      <c r="AI58" s="138">
        <v>3.7704496788008558E-4</v>
      </c>
      <c r="AJ58" s="138">
        <v>3.7704496788008558E-4</v>
      </c>
      <c r="AK58" s="138">
        <v>3.7704496788008558E-4</v>
      </c>
      <c r="AL58" s="138">
        <v>3.7704496788008558E-4</v>
      </c>
      <c r="AM58" s="138">
        <v>3.7704496788008558E-4</v>
      </c>
      <c r="AN58" s="138">
        <v>3.7704496788008558E-4</v>
      </c>
      <c r="AO58" s="138">
        <v>3.7704496788008558E-4</v>
      </c>
      <c r="AP58" s="138">
        <v>3.7704496788008558E-4</v>
      </c>
      <c r="AQ58" s="138">
        <v>3.7704496788008558E-4</v>
      </c>
      <c r="AR58" s="138">
        <v>3.7704496788008558E-4</v>
      </c>
      <c r="AS58" s="138">
        <v>3.7704496788008558E-4</v>
      </c>
      <c r="AT58" s="138">
        <v>3.7704496788008558E-4</v>
      </c>
      <c r="AU58" s="138">
        <v>3.7704496788008558E-4</v>
      </c>
      <c r="AV58" s="138">
        <v>3.7704496788008558E-4</v>
      </c>
      <c r="AW58" s="138">
        <v>3.7704496788008558E-4</v>
      </c>
      <c r="AX58" s="138">
        <v>3.7704496788008558E-4</v>
      </c>
      <c r="AY58" s="138">
        <v>3.7704496788008558E-4</v>
      </c>
      <c r="AZ58" s="138">
        <v>3.7704496788008558E-4</v>
      </c>
      <c r="BA58" s="138">
        <v>3.7704496788008558E-4</v>
      </c>
    </row>
    <row r="59" spans="1:53" s="164" customFormat="1" ht="13.5" customHeight="1" x14ac:dyDescent="0.2">
      <c r="A59" s="166" t="s">
        <v>82</v>
      </c>
      <c r="B59" s="92" t="s">
        <v>121</v>
      </c>
      <c r="C59" s="169">
        <f>IF((IF(ISTEXT(C58),"NO",C58-IF(ISTEXT(C60),0,C60)))=0,"IE",IF(ISTEXT(C58),"IE",C58-IF(ISTEXT(C60),0,C60)))</f>
        <v>7.5220471091999998E-4</v>
      </c>
      <c r="D59" s="169">
        <f t="shared" ref="D59:AE59" si="26">IF((IF(ISTEXT(D58),"NO",D58-IF(ISTEXT(D60),0,D60)))=0,"IE",IF(ISTEXT(D58),"IE",D58-IF(ISTEXT(D60),0,D60)))</f>
        <v>7.5220471091999998E-4</v>
      </c>
      <c r="E59" s="169">
        <f t="shared" si="26"/>
        <v>7.5220471091999998E-4</v>
      </c>
      <c r="F59" s="169">
        <f t="shared" si="26"/>
        <v>7.5220471091999998E-4</v>
      </c>
      <c r="G59" s="169">
        <f t="shared" si="26"/>
        <v>7.5220471091999998E-4</v>
      </c>
      <c r="H59" s="169">
        <f t="shared" si="26"/>
        <v>7.5220471091999998E-4</v>
      </c>
      <c r="I59" s="169">
        <f t="shared" si="26"/>
        <v>7.5220471091999998E-4</v>
      </c>
      <c r="J59" s="169">
        <f t="shared" si="26"/>
        <v>7.5220471091999998E-4</v>
      </c>
      <c r="K59" s="169">
        <f t="shared" si="26"/>
        <v>7.5220471091999998E-4</v>
      </c>
      <c r="L59" s="169">
        <f t="shared" si="26"/>
        <v>7.5220471091999998E-4</v>
      </c>
      <c r="M59" s="169">
        <f t="shared" si="26"/>
        <v>7.5220471091999998E-4</v>
      </c>
      <c r="N59" s="169">
        <f t="shared" si="26"/>
        <v>7.5220471091999998E-4</v>
      </c>
      <c r="O59" s="169">
        <f t="shared" si="26"/>
        <v>7.5220471091999998E-4</v>
      </c>
      <c r="P59" s="169">
        <f t="shared" si="26"/>
        <v>7.5220471091999998E-4</v>
      </c>
      <c r="Q59" s="169">
        <f t="shared" si="26"/>
        <v>7.5220471091999998E-4</v>
      </c>
      <c r="R59" s="169">
        <f t="shared" si="26"/>
        <v>7.5220471091999998E-4</v>
      </c>
      <c r="S59" s="169">
        <f t="shared" si="26"/>
        <v>7.5220471091999998E-4</v>
      </c>
      <c r="T59" s="169">
        <f t="shared" si="26"/>
        <v>7.5220471091999998E-4</v>
      </c>
      <c r="U59" s="169">
        <f t="shared" si="26"/>
        <v>7.5220471091999998E-4</v>
      </c>
      <c r="V59" s="169">
        <f t="shared" si="26"/>
        <v>7.5220471091999998E-4</v>
      </c>
      <c r="W59" s="169">
        <f t="shared" si="26"/>
        <v>7.5220471091999998E-4</v>
      </c>
      <c r="X59" s="169">
        <f t="shared" si="26"/>
        <v>7.5220471091999998E-4</v>
      </c>
      <c r="Y59" s="169">
        <f t="shared" si="26"/>
        <v>7.5220471091999998E-4</v>
      </c>
      <c r="Z59" s="169">
        <f t="shared" si="26"/>
        <v>3.7704496787999999E-4</v>
      </c>
      <c r="AA59" s="169">
        <f t="shared" si="26"/>
        <v>3.7704496787999999E-4</v>
      </c>
      <c r="AB59" s="169">
        <f t="shared" si="26"/>
        <v>3.7704496787999999E-4</v>
      </c>
      <c r="AC59" s="169">
        <f t="shared" si="26"/>
        <v>3.7704496787999999E-4</v>
      </c>
      <c r="AD59" s="169">
        <f t="shared" si="26"/>
        <v>3.7704496787999999E-4</v>
      </c>
      <c r="AE59" s="169">
        <f t="shared" si="26"/>
        <v>3.7704496787999999E-4</v>
      </c>
      <c r="AF59" s="169">
        <f t="shared" ref="AF59" si="27">IF((IF(ISTEXT(AF58),"NO",AF58-IF(ISTEXT(AF60),0,AF60)))=0,"IE",IF(ISTEXT(AF58),"IE",AF58-IF(ISTEXT(AF60),0,AF60)))</f>
        <v>3.7704496787999999E-4</v>
      </c>
      <c r="AG59" s="138">
        <v>3.7704496788008558E-4</v>
      </c>
      <c r="AH59" s="138">
        <v>3.7704496788008558E-4</v>
      </c>
      <c r="AI59" s="138">
        <v>3.7704496788008558E-4</v>
      </c>
      <c r="AJ59" s="138">
        <v>3.7704496788008558E-4</v>
      </c>
      <c r="AK59" s="138">
        <v>3.7704496788008558E-4</v>
      </c>
      <c r="AL59" s="138">
        <v>3.7704496788008558E-4</v>
      </c>
      <c r="AM59" s="138">
        <v>3.7704496788008558E-4</v>
      </c>
      <c r="AN59" s="138">
        <v>3.7704496788008558E-4</v>
      </c>
      <c r="AO59" s="138">
        <v>3.7704496788008558E-4</v>
      </c>
      <c r="AP59" s="138">
        <v>3.7704496788008558E-4</v>
      </c>
      <c r="AQ59" s="138">
        <v>3.7704496788008558E-4</v>
      </c>
      <c r="AR59" s="138">
        <v>3.7704496788008558E-4</v>
      </c>
      <c r="AS59" s="138">
        <v>3.7704496788008558E-4</v>
      </c>
      <c r="AT59" s="138">
        <v>3.7704496788008558E-4</v>
      </c>
      <c r="AU59" s="138">
        <v>3.7704496788008558E-4</v>
      </c>
      <c r="AV59" s="138">
        <v>3.7704496788008558E-4</v>
      </c>
      <c r="AW59" s="138">
        <v>3.7704496788008558E-4</v>
      </c>
      <c r="AX59" s="138">
        <v>3.7704496788008558E-4</v>
      </c>
      <c r="AY59" s="138">
        <v>3.7704496788008558E-4</v>
      </c>
      <c r="AZ59" s="138">
        <v>3.7704496788008558E-4</v>
      </c>
      <c r="BA59" s="138">
        <v>3.7704496788008558E-4</v>
      </c>
    </row>
    <row r="60" spans="1:53" s="164" customFormat="1" ht="13.5" customHeight="1" x14ac:dyDescent="0.2">
      <c r="A60" s="166" t="s">
        <v>83</v>
      </c>
      <c r="B60" s="92" t="s">
        <v>122</v>
      </c>
      <c r="C60" s="169" t="s">
        <v>205</v>
      </c>
      <c r="D60" s="169" t="s">
        <v>205</v>
      </c>
      <c r="E60" s="169" t="s">
        <v>205</v>
      </c>
      <c r="F60" s="169" t="s">
        <v>205</v>
      </c>
      <c r="G60" s="169" t="s">
        <v>205</v>
      </c>
      <c r="H60" s="169" t="s">
        <v>205</v>
      </c>
      <c r="I60" s="169" t="s">
        <v>205</v>
      </c>
      <c r="J60" s="169" t="s">
        <v>205</v>
      </c>
      <c r="K60" s="169" t="s">
        <v>205</v>
      </c>
      <c r="L60" s="169" t="s">
        <v>205</v>
      </c>
      <c r="M60" s="169" t="s">
        <v>205</v>
      </c>
      <c r="N60" s="169" t="s">
        <v>205</v>
      </c>
      <c r="O60" s="169" t="s">
        <v>205</v>
      </c>
      <c r="P60" s="169" t="s">
        <v>205</v>
      </c>
      <c r="Q60" s="169" t="s">
        <v>205</v>
      </c>
      <c r="R60" s="169" t="s">
        <v>205</v>
      </c>
      <c r="S60" s="169" t="s">
        <v>205</v>
      </c>
      <c r="T60" s="169" t="s">
        <v>205</v>
      </c>
      <c r="U60" s="169" t="s">
        <v>205</v>
      </c>
      <c r="V60" s="169" t="s">
        <v>205</v>
      </c>
      <c r="W60" s="169" t="s">
        <v>205</v>
      </c>
      <c r="X60" s="169" t="s">
        <v>205</v>
      </c>
      <c r="Y60" s="169" t="s">
        <v>205</v>
      </c>
      <c r="Z60" s="169" t="s">
        <v>205</v>
      </c>
      <c r="AA60" s="169" t="s">
        <v>205</v>
      </c>
      <c r="AB60" s="169" t="s">
        <v>205</v>
      </c>
      <c r="AC60" s="169" t="s">
        <v>205</v>
      </c>
      <c r="AD60" s="169" t="s">
        <v>205</v>
      </c>
      <c r="AE60" s="169" t="s">
        <v>205</v>
      </c>
      <c r="AF60" s="169" t="s">
        <v>205</v>
      </c>
      <c r="AG60" s="138">
        <v>0</v>
      </c>
      <c r="AH60" s="138">
        <v>0</v>
      </c>
      <c r="AI60" s="138">
        <v>0</v>
      </c>
      <c r="AJ60" s="138">
        <v>0</v>
      </c>
      <c r="AK60" s="138">
        <v>0</v>
      </c>
      <c r="AL60" s="138">
        <v>0</v>
      </c>
      <c r="AM60" s="138">
        <v>0</v>
      </c>
      <c r="AN60" s="138">
        <v>0</v>
      </c>
      <c r="AO60" s="138">
        <v>0</v>
      </c>
      <c r="AP60" s="138">
        <v>0</v>
      </c>
      <c r="AQ60" s="138">
        <v>0</v>
      </c>
      <c r="AR60" s="138">
        <v>0</v>
      </c>
      <c r="AS60" s="138">
        <v>0</v>
      </c>
      <c r="AT60" s="138">
        <v>0</v>
      </c>
      <c r="AU60" s="138">
        <v>0</v>
      </c>
      <c r="AV60" s="138">
        <v>0</v>
      </c>
      <c r="AW60" s="138">
        <v>0</v>
      </c>
      <c r="AX60" s="138">
        <v>0</v>
      </c>
      <c r="AY60" s="138">
        <v>0</v>
      </c>
      <c r="AZ60" s="138">
        <v>0</v>
      </c>
      <c r="BA60" s="138">
        <v>0</v>
      </c>
    </row>
    <row r="61" spans="1:53" s="164" customFormat="1" ht="13.5" customHeight="1" x14ac:dyDescent="0.2">
      <c r="A61" s="166" t="s">
        <v>84</v>
      </c>
      <c r="B61" s="92" t="s">
        <v>123</v>
      </c>
      <c r="C61" s="169">
        <v>0.14709499688753999</v>
      </c>
      <c r="D61" s="169">
        <v>0.14596897799808001</v>
      </c>
      <c r="E61" s="169">
        <v>0.14484295911062001</v>
      </c>
      <c r="F61" s="169">
        <v>0.14371694022216</v>
      </c>
      <c r="G61" s="169">
        <v>0.1425909213347</v>
      </c>
      <c r="H61" s="169">
        <v>0.13655238827023999</v>
      </c>
      <c r="I61" s="169">
        <v>0.13051385520478001</v>
      </c>
      <c r="J61" s="169">
        <v>0.12447532214132</v>
      </c>
      <c r="K61" s="169">
        <v>0.11843678907586</v>
      </c>
      <c r="L61" s="169">
        <v>0.1123982560104</v>
      </c>
      <c r="M61" s="169">
        <v>0.10635972294594</v>
      </c>
      <c r="N61" s="169">
        <v>0.10032118988048</v>
      </c>
      <c r="O61" s="169">
        <v>9.4282656815020002E-2</v>
      </c>
      <c r="P61" s="169">
        <v>8.8244123751560002E-2</v>
      </c>
      <c r="Q61" s="169">
        <v>8.2205590686100005E-2</v>
      </c>
      <c r="R61" s="169">
        <v>7.7160192661960003E-2</v>
      </c>
      <c r="S61" s="169">
        <v>7.4865802575830004E-2</v>
      </c>
      <c r="T61" s="169">
        <v>7.2571412490690004E-2</v>
      </c>
      <c r="U61" s="169">
        <v>7.0277022405559997E-2</v>
      </c>
      <c r="V61" s="169">
        <v>6.7982632319420006E-2</v>
      </c>
      <c r="W61" s="169">
        <v>6.5688242234289998E-2</v>
      </c>
      <c r="X61" s="169">
        <v>6.3393852148150007E-2</v>
      </c>
      <c r="Y61" s="169">
        <v>6.506158533643E-2</v>
      </c>
      <c r="Z61" s="169">
        <v>6.326246790501E-2</v>
      </c>
      <c r="AA61" s="169">
        <v>6.4872684045999995E-2</v>
      </c>
      <c r="AB61" s="169">
        <v>6.2427102959390003E-2</v>
      </c>
      <c r="AC61" s="169">
        <v>6.36085469135E-2</v>
      </c>
      <c r="AD61" s="169">
        <v>6.1751242429999999E-2</v>
      </c>
      <c r="AE61" s="169">
        <v>5.9698978953199998E-2</v>
      </c>
      <c r="AF61" s="169">
        <v>5.6819055966400002E-2</v>
      </c>
      <c r="AG61" s="138">
        <v>5.7682044919824073E-2</v>
      </c>
      <c r="AH61" s="138">
        <v>5.8545033872951548E-2</v>
      </c>
      <c r="AI61" s="138">
        <v>5.9408022826079078E-2</v>
      </c>
      <c r="AJ61" s="138">
        <v>6.0271011779206567E-2</v>
      </c>
      <c r="AK61" s="138">
        <v>6.1134000732334069E-2</v>
      </c>
      <c r="AL61" s="138">
        <v>6.1996989685461579E-2</v>
      </c>
      <c r="AM61" s="138">
        <v>6.2859978638589067E-2</v>
      </c>
      <c r="AN61" s="138">
        <v>6.3722967591716584E-2</v>
      </c>
      <c r="AO61" s="138">
        <v>6.4585956544844086E-2</v>
      </c>
      <c r="AP61" s="138">
        <v>6.5448945497971589E-2</v>
      </c>
      <c r="AQ61" s="138">
        <v>6.6311934451099078E-2</v>
      </c>
      <c r="AR61" s="138">
        <v>6.717492340422658E-2</v>
      </c>
      <c r="AS61" s="138">
        <v>6.8037912357354083E-2</v>
      </c>
      <c r="AT61" s="138">
        <v>6.8900901310481599E-2</v>
      </c>
      <c r="AU61" s="138">
        <v>6.9763890263609088E-2</v>
      </c>
      <c r="AV61" s="138">
        <v>6.9633744176538448E-2</v>
      </c>
      <c r="AW61" s="138">
        <v>6.9503598089467808E-2</v>
      </c>
      <c r="AX61" s="138">
        <v>6.9373452002397168E-2</v>
      </c>
      <c r="AY61" s="138">
        <v>6.9243305915326542E-2</v>
      </c>
      <c r="AZ61" s="138">
        <v>6.9113159828255916E-2</v>
      </c>
      <c r="BA61" s="138">
        <v>6.8983013741185276E-2</v>
      </c>
    </row>
    <row r="62" spans="1:53" s="164" customFormat="1" ht="13.5" customHeight="1" x14ac:dyDescent="0.2">
      <c r="A62" s="166" t="s">
        <v>85</v>
      </c>
      <c r="B62" s="92" t="s">
        <v>124</v>
      </c>
      <c r="C62" s="169" t="str">
        <f>IF((IF(ISTEXT(C61),"NO",C61-IF(ISTEXT(C63),0,C63)))=0,"NO",IF(ISTEXT(C61),"NO",C61-IF(ISTEXT(C63),0,C63)))</f>
        <v>NO</v>
      </c>
      <c r="D62" s="169" t="str">
        <f t="shared" ref="D62:AE62" si="28">IF((IF(ISTEXT(D61),"NO",D61-IF(ISTEXT(D63),0,D63)))=0,"NO",IF(ISTEXT(D61),"NO",D61-IF(ISTEXT(D63),0,D63)))</f>
        <v>NO</v>
      </c>
      <c r="E62" s="169" t="str">
        <f t="shared" si="28"/>
        <v>NO</v>
      </c>
      <c r="F62" s="169" t="str">
        <f t="shared" si="28"/>
        <v>NO</v>
      </c>
      <c r="G62" s="169" t="str">
        <f t="shared" si="28"/>
        <v>NO</v>
      </c>
      <c r="H62" s="169" t="str">
        <f t="shared" si="28"/>
        <v>NO</v>
      </c>
      <c r="I62" s="169" t="str">
        <f t="shared" si="28"/>
        <v>NO</v>
      </c>
      <c r="J62" s="169" t="str">
        <f t="shared" si="28"/>
        <v>NO</v>
      </c>
      <c r="K62" s="169" t="str">
        <f t="shared" si="28"/>
        <v>NO</v>
      </c>
      <c r="L62" s="169" t="str">
        <f t="shared" si="28"/>
        <v>NO</v>
      </c>
      <c r="M62" s="169" t="str">
        <f t="shared" si="28"/>
        <v>NO</v>
      </c>
      <c r="N62" s="169" t="str">
        <f t="shared" si="28"/>
        <v>NO</v>
      </c>
      <c r="O62" s="169" t="str">
        <f t="shared" si="28"/>
        <v>NO</v>
      </c>
      <c r="P62" s="169" t="str">
        <f t="shared" si="28"/>
        <v>NO</v>
      </c>
      <c r="Q62" s="169" t="str">
        <f t="shared" si="28"/>
        <v>NO</v>
      </c>
      <c r="R62" s="169" t="str">
        <f t="shared" si="28"/>
        <v>NO</v>
      </c>
      <c r="S62" s="169" t="str">
        <f t="shared" si="28"/>
        <v>NO</v>
      </c>
      <c r="T62" s="169" t="str">
        <f t="shared" si="28"/>
        <v>NO</v>
      </c>
      <c r="U62" s="169" t="str">
        <f t="shared" si="28"/>
        <v>NO</v>
      </c>
      <c r="V62" s="169" t="str">
        <f t="shared" si="28"/>
        <v>NO</v>
      </c>
      <c r="W62" s="169" t="str">
        <f t="shared" si="28"/>
        <v>NO</v>
      </c>
      <c r="X62" s="169" t="str">
        <f t="shared" si="28"/>
        <v>NO</v>
      </c>
      <c r="Y62" s="169" t="str">
        <f t="shared" si="28"/>
        <v>NO</v>
      </c>
      <c r="Z62" s="169" t="str">
        <f t="shared" si="28"/>
        <v>NO</v>
      </c>
      <c r="AA62" s="169" t="str">
        <f t="shared" si="28"/>
        <v>NO</v>
      </c>
      <c r="AB62" s="169" t="str">
        <f t="shared" si="28"/>
        <v>NO</v>
      </c>
      <c r="AC62" s="169" t="str">
        <f t="shared" si="28"/>
        <v>NO</v>
      </c>
      <c r="AD62" s="169" t="str">
        <f t="shared" si="28"/>
        <v>NO</v>
      </c>
      <c r="AE62" s="169" t="str">
        <f t="shared" si="28"/>
        <v>NO</v>
      </c>
      <c r="AF62" s="169" t="str">
        <f t="shared" ref="AF62" si="29">IF((IF(ISTEXT(AF61),"NO",AF61-IF(ISTEXT(AF63),0,AF63)))=0,"NO",IF(ISTEXT(AF61),"NO",AF61-IF(ISTEXT(AF63),0,AF63)))</f>
        <v>NO</v>
      </c>
      <c r="AG62" s="138">
        <v>0</v>
      </c>
      <c r="AH62" s="138">
        <v>0</v>
      </c>
      <c r="AI62" s="138">
        <v>0</v>
      </c>
      <c r="AJ62" s="138">
        <v>0</v>
      </c>
      <c r="AK62" s="138">
        <v>0</v>
      </c>
      <c r="AL62" s="138">
        <v>0</v>
      </c>
      <c r="AM62" s="138">
        <v>0</v>
      </c>
      <c r="AN62" s="138">
        <v>0</v>
      </c>
      <c r="AO62" s="138">
        <v>0</v>
      </c>
      <c r="AP62" s="138">
        <v>0</v>
      </c>
      <c r="AQ62" s="138">
        <v>0</v>
      </c>
      <c r="AR62" s="138">
        <v>0</v>
      </c>
      <c r="AS62" s="138">
        <v>0</v>
      </c>
      <c r="AT62" s="138">
        <v>0</v>
      </c>
      <c r="AU62" s="138">
        <v>0</v>
      </c>
      <c r="AV62" s="138">
        <v>0</v>
      </c>
      <c r="AW62" s="138">
        <v>0</v>
      </c>
      <c r="AX62" s="138">
        <v>0</v>
      </c>
      <c r="AY62" s="138">
        <v>0</v>
      </c>
      <c r="AZ62" s="138">
        <v>0</v>
      </c>
      <c r="BA62" s="138">
        <v>0</v>
      </c>
    </row>
    <row r="63" spans="1:53" s="164" customFormat="1" ht="13.5" customHeight="1" x14ac:dyDescent="0.2">
      <c r="A63" s="166" t="s">
        <v>86</v>
      </c>
      <c r="B63" s="92" t="s">
        <v>125</v>
      </c>
      <c r="C63" s="169">
        <v>0.14709499688753999</v>
      </c>
      <c r="D63" s="169">
        <v>0.14596897799808001</v>
      </c>
      <c r="E63" s="169">
        <v>0.14484295911062001</v>
      </c>
      <c r="F63" s="169">
        <v>0.14371694022216</v>
      </c>
      <c r="G63" s="169">
        <v>0.1425909213347</v>
      </c>
      <c r="H63" s="169">
        <v>0.13655238827023999</v>
      </c>
      <c r="I63" s="169">
        <v>0.13051385520478001</v>
      </c>
      <c r="J63" s="169">
        <v>0.12447532214132</v>
      </c>
      <c r="K63" s="169">
        <v>0.11843678907586</v>
      </c>
      <c r="L63" s="169">
        <v>0.1123982560104</v>
      </c>
      <c r="M63" s="169">
        <v>0.10635972294594</v>
      </c>
      <c r="N63" s="169">
        <v>0.10032118988048</v>
      </c>
      <c r="O63" s="169">
        <v>9.4282656815020002E-2</v>
      </c>
      <c r="P63" s="169">
        <v>8.8244123751560002E-2</v>
      </c>
      <c r="Q63" s="169">
        <v>8.2205590686100005E-2</v>
      </c>
      <c r="R63" s="169">
        <v>7.7160192661960003E-2</v>
      </c>
      <c r="S63" s="169">
        <v>7.4865802575830004E-2</v>
      </c>
      <c r="T63" s="169">
        <v>7.2571412490690004E-2</v>
      </c>
      <c r="U63" s="169">
        <v>7.0277022405559997E-2</v>
      </c>
      <c r="V63" s="169">
        <v>6.7982632319420006E-2</v>
      </c>
      <c r="W63" s="169">
        <v>6.5688242234289998E-2</v>
      </c>
      <c r="X63" s="169">
        <v>6.3393852148150007E-2</v>
      </c>
      <c r="Y63" s="169">
        <v>6.506158533643E-2</v>
      </c>
      <c r="Z63" s="169">
        <v>6.326246790501E-2</v>
      </c>
      <c r="AA63" s="169">
        <v>6.4872684045999995E-2</v>
      </c>
      <c r="AB63" s="169">
        <v>6.2427102959390003E-2</v>
      </c>
      <c r="AC63" s="169">
        <v>6.36085469135E-2</v>
      </c>
      <c r="AD63" s="169">
        <v>6.1751242429999999E-2</v>
      </c>
      <c r="AE63" s="169">
        <v>5.9698978953199998E-2</v>
      </c>
      <c r="AF63" s="169">
        <v>5.6819055966400002E-2</v>
      </c>
      <c r="AG63" s="138">
        <v>5.7682044919824073E-2</v>
      </c>
      <c r="AH63" s="138">
        <v>5.8545033872951548E-2</v>
      </c>
      <c r="AI63" s="138">
        <v>5.9408022826079078E-2</v>
      </c>
      <c r="AJ63" s="138">
        <v>6.0271011779206567E-2</v>
      </c>
      <c r="AK63" s="138">
        <v>6.1134000732334069E-2</v>
      </c>
      <c r="AL63" s="138">
        <v>6.1996989685461579E-2</v>
      </c>
      <c r="AM63" s="138">
        <v>6.2859978638589067E-2</v>
      </c>
      <c r="AN63" s="138">
        <v>6.3722967591716584E-2</v>
      </c>
      <c r="AO63" s="138">
        <v>6.4585956544844086E-2</v>
      </c>
      <c r="AP63" s="138">
        <v>6.5448945497971589E-2</v>
      </c>
      <c r="AQ63" s="138">
        <v>6.6311934451099078E-2</v>
      </c>
      <c r="AR63" s="138">
        <v>6.717492340422658E-2</v>
      </c>
      <c r="AS63" s="138">
        <v>6.8037912357354083E-2</v>
      </c>
      <c r="AT63" s="138">
        <v>6.8900901310481599E-2</v>
      </c>
      <c r="AU63" s="138">
        <v>6.9763890263609088E-2</v>
      </c>
      <c r="AV63" s="138">
        <v>6.9633744176538448E-2</v>
      </c>
      <c r="AW63" s="138">
        <v>6.9503598089467808E-2</v>
      </c>
      <c r="AX63" s="138">
        <v>6.9373452002397168E-2</v>
      </c>
      <c r="AY63" s="138">
        <v>6.9243305915326542E-2</v>
      </c>
      <c r="AZ63" s="138">
        <v>6.9113159828255916E-2</v>
      </c>
      <c r="BA63" s="138">
        <v>6.8983013741185276E-2</v>
      </c>
    </row>
    <row r="64" spans="1:53" s="164" customFormat="1" ht="13.5" customHeight="1" x14ac:dyDescent="0.2">
      <c r="A64" s="166" t="s">
        <v>87</v>
      </c>
      <c r="B64" s="92" t="s">
        <v>126</v>
      </c>
      <c r="C64" s="170" t="s">
        <v>65</v>
      </c>
      <c r="D64" s="170" t="s">
        <v>65</v>
      </c>
      <c r="E64" s="170" t="s">
        <v>65</v>
      </c>
      <c r="F64" s="170" t="s">
        <v>65</v>
      </c>
      <c r="G64" s="170" t="s">
        <v>65</v>
      </c>
      <c r="H64" s="170" t="s">
        <v>65</v>
      </c>
      <c r="I64" s="170" t="s">
        <v>65</v>
      </c>
      <c r="J64" s="170" t="s">
        <v>65</v>
      </c>
      <c r="K64" s="170" t="s">
        <v>65</v>
      </c>
      <c r="L64" s="170" t="s">
        <v>65</v>
      </c>
      <c r="M64" s="170" t="s">
        <v>65</v>
      </c>
      <c r="N64" s="170" t="s">
        <v>65</v>
      </c>
      <c r="O64" s="170" t="s">
        <v>65</v>
      </c>
      <c r="P64" s="170" t="s">
        <v>65</v>
      </c>
      <c r="Q64" s="170" t="s">
        <v>65</v>
      </c>
      <c r="R64" s="170" t="s">
        <v>65</v>
      </c>
      <c r="S64" s="170" t="s">
        <v>65</v>
      </c>
      <c r="T64" s="170" t="s">
        <v>65</v>
      </c>
      <c r="U64" s="170" t="s">
        <v>65</v>
      </c>
      <c r="V64" s="170" t="s">
        <v>65</v>
      </c>
      <c r="W64" s="170" t="s">
        <v>65</v>
      </c>
      <c r="X64" s="170" t="s">
        <v>65</v>
      </c>
      <c r="Y64" s="170" t="s">
        <v>65</v>
      </c>
      <c r="Z64" s="170" t="s">
        <v>65</v>
      </c>
      <c r="AA64" s="170" t="s">
        <v>65</v>
      </c>
      <c r="AB64" s="170" t="s">
        <v>65</v>
      </c>
      <c r="AC64" s="170" t="s">
        <v>65</v>
      </c>
      <c r="AD64" s="170" t="s">
        <v>65</v>
      </c>
      <c r="AE64" s="170" t="s">
        <v>65</v>
      </c>
      <c r="AF64" s="170" t="s">
        <v>65</v>
      </c>
      <c r="AG64" s="138">
        <v>0</v>
      </c>
      <c r="AH64" s="138">
        <v>0</v>
      </c>
      <c r="AI64" s="138">
        <v>0</v>
      </c>
      <c r="AJ64" s="138">
        <v>0</v>
      </c>
      <c r="AK64" s="138">
        <v>0</v>
      </c>
      <c r="AL64" s="138">
        <v>0</v>
      </c>
      <c r="AM64" s="138">
        <v>0</v>
      </c>
      <c r="AN64" s="138">
        <v>0</v>
      </c>
      <c r="AO64" s="138">
        <v>0</v>
      </c>
      <c r="AP64" s="138">
        <v>0</v>
      </c>
      <c r="AQ64" s="138">
        <v>0</v>
      </c>
      <c r="AR64" s="138">
        <v>0</v>
      </c>
      <c r="AS64" s="138">
        <v>0</v>
      </c>
      <c r="AT64" s="138">
        <v>0</v>
      </c>
      <c r="AU64" s="138">
        <v>0</v>
      </c>
      <c r="AV64" s="138">
        <v>0</v>
      </c>
      <c r="AW64" s="138">
        <v>0</v>
      </c>
      <c r="AX64" s="138">
        <v>0</v>
      </c>
      <c r="AY64" s="138">
        <v>0</v>
      </c>
      <c r="AZ64" s="138">
        <v>0</v>
      </c>
      <c r="BA64" s="138">
        <v>0</v>
      </c>
    </row>
    <row r="65" spans="1:53" s="164" customFormat="1" ht="13.5" customHeight="1" x14ac:dyDescent="0.2">
      <c r="A65" s="166" t="s">
        <v>88</v>
      </c>
      <c r="B65" s="92" t="s">
        <v>127</v>
      </c>
      <c r="C65" s="170" t="s">
        <v>65</v>
      </c>
      <c r="D65" s="170" t="s">
        <v>65</v>
      </c>
      <c r="E65" s="170" t="s">
        <v>65</v>
      </c>
      <c r="F65" s="170" t="s">
        <v>65</v>
      </c>
      <c r="G65" s="170" t="s">
        <v>65</v>
      </c>
      <c r="H65" s="170" t="s">
        <v>65</v>
      </c>
      <c r="I65" s="170" t="s">
        <v>65</v>
      </c>
      <c r="J65" s="170" t="s">
        <v>65</v>
      </c>
      <c r="K65" s="170" t="s">
        <v>65</v>
      </c>
      <c r="L65" s="170" t="s">
        <v>65</v>
      </c>
      <c r="M65" s="170" t="s">
        <v>65</v>
      </c>
      <c r="N65" s="170" t="s">
        <v>65</v>
      </c>
      <c r="O65" s="170" t="s">
        <v>65</v>
      </c>
      <c r="P65" s="170" t="s">
        <v>65</v>
      </c>
      <c r="Q65" s="170" t="s">
        <v>65</v>
      </c>
      <c r="R65" s="170" t="s">
        <v>65</v>
      </c>
      <c r="S65" s="170" t="s">
        <v>65</v>
      </c>
      <c r="T65" s="170" t="s">
        <v>65</v>
      </c>
      <c r="U65" s="170" t="s">
        <v>65</v>
      </c>
      <c r="V65" s="170" t="s">
        <v>65</v>
      </c>
      <c r="W65" s="170" t="s">
        <v>65</v>
      </c>
      <c r="X65" s="170" t="s">
        <v>65</v>
      </c>
      <c r="Y65" s="170" t="s">
        <v>65</v>
      </c>
      <c r="Z65" s="170" t="s">
        <v>65</v>
      </c>
      <c r="AA65" s="170" t="s">
        <v>65</v>
      </c>
      <c r="AB65" s="170" t="s">
        <v>65</v>
      </c>
      <c r="AC65" s="170" t="s">
        <v>65</v>
      </c>
      <c r="AD65" s="170" t="s">
        <v>65</v>
      </c>
      <c r="AE65" s="170" t="s">
        <v>65</v>
      </c>
      <c r="AF65" s="170" t="s">
        <v>65</v>
      </c>
      <c r="AG65" s="138">
        <v>0</v>
      </c>
      <c r="AH65" s="138">
        <v>0</v>
      </c>
      <c r="AI65" s="138">
        <v>0</v>
      </c>
      <c r="AJ65" s="138">
        <v>0</v>
      </c>
      <c r="AK65" s="138">
        <v>0</v>
      </c>
      <c r="AL65" s="138">
        <v>0</v>
      </c>
      <c r="AM65" s="138">
        <v>0</v>
      </c>
      <c r="AN65" s="138">
        <v>0</v>
      </c>
      <c r="AO65" s="138">
        <v>0</v>
      </c>
      <c r="AP65" s="138">
        <v>0</v>
      </c>
      <c r="AQ65" s="138">
        <v>0</v>
      </c>
      <c r="AR65" s="138">
        <v>0</v>
      </c>
      <c r="AS65" s="138">
        <v>0</v>
      </c>
      <c r="AT65" s="138">
        <v>0</v>
      </c>
      <c r="AU65" s="138">
        <v>0</v>
      </c>
      <c r="AV65" s="138">
        <v>0</v>
      </c>
      <c r="AW65" s="138">
        <v>0</v>
      </c>
      <c r="AX65" s="138">
        <v>0</v>
      </c>
      <c r="AY65" s="138">
        <v>0</v>
      </c>
      <c r="AZ65" s="138">
        <v>0</v>
      </c>
      <c r="BA65" s="138">
        <v>0</v>
      </c>
    </row>
    <row r="66" spans="1:53" s="164" customFormat="1" ht="13.5" customHeight="1" x14ac:dyDescent="0.2">
      <c r="A66" s="166" t="s">
        <v>89</v>
      </c>
      <c r="B66" s="92" t="s">
        <v>128</v>
      </c>
      <c r="C66" s="170" t="s">
        <v>66</v>
      </c>
      <c r="D66" s="170" t="s">
        <v>66</v>
      </c>
      <c r="E66" s="170" t="s">
        <v>66</v>
      </c>
      <c r="F66" s="170" t="s">
        <v>66</v>
      </c>
      <c r="G66" s="170" t="s">
        <v>66</v>
      </c>
      <c r="H66" s="170" t="s">
        <v>66</v>
      </c>
      <c r="I66" s="170" t="s">
        <v>66</v>
      </c>
      <c r="J66" s="170" t="s">
        <v>66</v>
      </c>
      <c r="K66" s="170" t="s">
        <v>66</v>
      </c>
      <c r="L66" s="170" t="s">
        <v>66</v>
      </c>
      <c r="M66" s="170" t="s">
        <v>66</v>
      </c>
      <c r="N66" s="170" t="s">
        <v>66</v>
      </c>
      <c r="O66" s="170" t="s">
        <v>66</v>
      </c>
      <c r="P66" s="170" t="s">
        <v>66</v>
      </c>
      <c r="Q66" s="170" t="s">
        <v>66</v>
      </c>
      <c r="R66" s="170" t="s">
        <v>66</v>
      </c>
      <c r="S66" s="170" t="s">
        <v>66</v>
      </c>
      <c r="T66" s="170" t="s">
        <v>66</v>
      </c>
      <c r="U66" s="170" t="s">
        <v>66</v>
      </c>
      <c r="V66" s="170" t="s">
        <v>66</v>
      </c>
      <c r="W66" s="170" t="s">
        <v>66</v>
      </c>
      <c r="X66" s="170" t="s">
        <v>66</v>
      </c>
      <c r="Y66" s="170" t="s">
        <v>66</v>
      </c>
      <c r="Z66" s="170" t="s">
        <v>66</v>
      </c>
      <c r="AA66" s="170" t="s">
        <v>66</v>
      </c>
      <c r="AB66" s="170" t="s">
        <v>66</v>
      </c>
      <c r="AC66" s="170" t="s">
        <v>66</v>
      </c>
      <c r="AD66" s="170" t="s">
        <v>66</v>
      </c>
      <c r="AE66" s="170" t="s">
        <v>66</v>
      </c>
      <c r="AF66" s="170" t="s">
        <v>66</v>
      </c>
      <c r="AG66" s="138">
        <v>0</v>
      </c>
      <c r="AH66" s="138">
        <v>0</v>
      </c>
      <c r="AI66" s="138">
        <v>0</v>
      </c>
      <c r="AJ66" s="138">
        <v>0</v>
      </c>
      <c r="AK66" s="138">
        <v>0</v>
      </c>
      <c r="AL66" s="138">
        <v>0</v>
      </c>
      <c r="AM66" s="138">
        <v>0</v>
      </c>
      <c r="AN66" s="138">
        <v>0</v>
      </c>
      <c r="AO66" s="138">
        <v>0</v>
      </c>
      <c r="AP66" s="138">
        <v>0</v>
      </c>
      <c r="AQ66" s="138">
        <v>0</v>
      </c>
      <c r="AR66" s="138">
        <v>0</v>
      </c>
      <c r="AS66" s="138">
        <v>0</v>
      </c>
      <c r="AT66" s="138">
        <v>0</v>
      </c>
      <c r="AU66" s="138">
        <v>0</v>
      </c>
      <c r="AV66" s="138">
        <v>0</v>
      </c>
      <c r="AW66" s="138">
        <v>0</v>
      </c>
      <c r="AX66" s="138">
        <v>0</v>
      </c>
      <c r="AY66" s="138">
        <v>0</v>
      </c>
      <c r="AZ66" s="138">
        <v>0</v>
      </c>
      <c r="BA66" s="138">
        <v>0</v>
      </c>
    </row>
    <row r="67" spans="1:53" s="164" customFormat="1" ht="13.5" customHeight="1" x14ac:dyDescent="0.2">
      <c r="A67" s="136" t="s">
        <v>90</v>
      </c>
      <c r="B67" s="136" t="s">
        <v>129</v>
      </c>
      <c r="C67" s="170" t="s">
        <v>65</v>
      </c>
      <c r="D67" s="170" t="s">
        <v>65</v>
      </c>
      <c r="E67" s="170" t="s">
        <v>65</v>
      </c>
      <c r="F67" s="170" t="s">
        <v>65</v>
      </c>
      <c r="G67" s="170" t="s">
        <v>65</v>
      </c>
      <c r="H67" s="170" t="s">
        <v>65</v>
      </c>
      <c r="I67" s="170" t="s">
        <v>65</v>
      </c>
      <c r="J67" s="170" t="s">
        <v>65</v>
      </c>
      <c r="K67" s="170" t="s">
        <v>65</v>
      </c>
      <c r="L67" s="170" t="s">
        <v>65</v>
      </c>
      <c r="M67" s="170" t="s">
        <v>65</v>
      </c>
      <c r="N67" s="170" t="s">
        <v>65</v>
      </c>
      <c r="O67" s="170" t="s">
        <v>65</v>
      </c>
      <c r="P67" s="170" t="s">
        <v>65</v>
      </c>
      <c r="Q67" s="170" t="s">
        <v>65</v>
      </c>
      <c r="R67" s="170" t="s">
        <v>65</v>
      </c>
      <c r="S67" s="170" t="s">
        <v>65</v>
      </c>
      <c r="T67" s="170" t="s">
        <v>65</v>
      </c>
      <c r="U67" s="170" t="s">
        <v>65</v>
      </c>
      <c r="V67" s="170" t="s">
        <v>65</v>
      </c>
      <c r="W67" s="170" t="s">
        <v>65</v>
      </c>
      <c r="X67" s="170" t="s">
        <v>65</v>
      </c>
      <c r="Y67" s="170" t="s">
        <v>65</v>
      </c>
      <c r="Z67" s="170" t="s">
        <v>65</v>
      </c>
      <c r="AA67" s="170" t="s">
        <v>65</v>
      </c>
      <c r="AB67" s="170" t="s">
        <v>65</v>
      </c>
      <c r="AC67" s="170" t="s">
        <v>65</v>
      </c>
      <c r="AD67" s="170" t="s">
        <v>65</v>
      </c>
      <c r="AE67" s="170" t="s">
        <v>65</v>
      </c>
      <c r="AF67" s="170" t="s">
        <v>65</v>
      </c>
      <c r="AG67" s="138">
        <v>0</v>
      </c>
      <c r="AH67" s="138">
        <v>0</v>
      </c>
      <c r="AI67" s="138">
        <v>0</v>
      </c>
      <c r="AJ67" s="138">
        <v>0</v>
      </c>
      <c r="AK67" s="138">
        <v>0</v>
      </c>
      <c r="AL67" s="138">
        <v>0</v>
      </c>
      <c r="AM67" s="138">
        <v>0</v>
      </c>
      <c r="AN67" s="138">
        <v>0</v>
      </c>
      <c r="AO67" s="138">
        <v>0</v>
      </c>
      <c r="AP67" s="138">
        <v>0</v>
      </c>
      <c r="AQ67" s="138">
        <v>0</v>
      </c>
      <c r="AR67" s="138">
        <v>0</v>
      </c>
      <c r="AS67" s="138">
        <v>0</v>
      </c>
      <c r="AT67" s="138">
        <v>0</v>
      </c>
      <c r="AU67" s="138">
        <v>0</v>
      </c>
      <c r="AV67" s="138">
        <v>0</v>
      </c>
      <c r="AW67" s="138">
        <v>0</v>
      </c>
      <c r="AX67" s="138">
        <v>0</v>
      </c>
      <c r="AY67" s="138">
        <v>0</v>
      </c>
      <c r="AZ67" s="138">
        <v>0</v>
      </c>
      <c r="BA67" s="138">
        <v>0</v>
      </c>
    </row>
    <row r="68" spans="1:53" s="164" customFormat="1" ht="13.5" customHeight="1" x14ac:dyDescent="0.2">
      <c r="A68" s="166" t="s">
        <v>92</v>
      </c>
      <c r="B68" s="92" t="s">
        <v>130</v>
      </c>
      <c r="C68" s="170" t="s">
        <v>66</v>
      </c>
      <c r="D68" s="170" t="s">
        <v>66</v>
      </c>
      <c r="E68" s="170" t="s">
        <v>66</v>
      </c>
      <c r="F68" s="170" t="s">
        <v>66</v>
      </c>
      <c r="G68" s="170" t="s">
        <v>66</v>
      </c>
      <c r="H68" s="170" t="s">
        <v>66</v>
      </c>
      <c r="I68" s="170" t="s">
        <v>66</v>
      </c>
      <c r="J68" s="170" t="s">
        <v>66</v>
      </c>
      <c r="K68" s="170" t="s">
        <v>66</v>
      </c>
      <c r="L68" s="170" t="s">
        <v>66</v>
      </c>
      <c r="M68" s="170" t="s">
        <v>66</v>
      </c>
      <c r="N68" s="170" t="s">
        <v>66</v>
      </c>
      <c r="O68" s="170" t="s">
        <v>66</v>
      </c>
      <c r="P68" s="170" t="s">
        <v>66</v>
      </c>
      <c r="Q68" s="170" t="s">
        <v>66</v>
      </c>
      <c r="R68" s="170" t="s">
        <v>66</v>
      </c>
      <c r="S68" s="170" t="s">
        <v>66</v>
      </c>
      <c r="T68" s="170" t="s">
        <v>66</v>
      </c>
      <c r="U68" s="170" t="s">
        <v>66</v>
      </c>
      <c r="V68" s="170" t="s">
        <v>66</v>
      </c>
      <c r="W68" s="170" t="s">
        <v>66</v>
      </c>
      <c r="X68" s="170" t="s">
        <v>66</v>
      </c>
      <c r="Y68" s="170" t="s">
        <v>66</v>
      </c>
      <c r="Z68" s="170" t="s">
        <v>66</v>
      </c>
      <c r="AA68" s="170" t="s">
        <v>66</v>
      </c>
      <c r="AB68" s="170" t="s">
        <v>66</v>
      </c>
      <c r="AC68" s="170" t="s">
        <v>66</v>
      </c>
      <c r="AD68" s="170" t="s">
        <v>66</v>
      </c>
      <c r="AE68" s="170" t="s">
        <v>66</v>
      </c>
      <c r="AF68" s="170" t="s">
        <v>66</v>
      </c>
      <c r="AG68" s="138">
        <v>0</v>
      </c>
      <c r="AH68" s="138">
        <v>0</v>
      </c>
      <c r="AI68" s="138">
        <v>0</v>
      </c>
      <c r="AJ68" s="138">
        <v>0</v>
      </c>
      <c r="AK68" s="138">
        <v>0</v>
      </c>
      <c r="AL68" s="138">
        <v>0</v>
      </c>
      <c r="AM68" s="138">
        <v>0</v>
      </c>
      <c r="AN68" s="138">
        <v>0</v>
      </c>
      <c r="AO68" s="138">
        <v>0</v>
      </c>
      <c r="AP68" s="138">
        <v>0</v>
      </c>
      <c r="AQ68" s="138">
        <v>0</v>
      </c>
      <c r="AR68" s="138">
        <v>0</v>
      </c>
      <c r="AS68" s="138">
        <v>0</v>
      </c>
      <c r="AT68" s="138">
        <v>0</v>
      </c>
      <c r="AU68" s="138">
        <v>0</v>
      </c>
      <c r="AV68" s="138">
        <v>0</v>
      </c>
      <c r="AW68" s="138">
        <v>0</v>
      </c>
      <c r="AX68" s="138">
        <v>0</v>
      </c>
      <c r="AY68" s="138">
        <v>0</v>
      </c>
      <c r="AZ68" s="138">
        <v>0</v>
      </c>
      <c r="BA68" s="138">
        <v>0</v>
      </c>
    </row>
    <row r="69" spans="1:53" ht="13.5" customHeight="1" x14ac:dyDescent="0.2">
      <c r="A69" s="162" t="s">
        <v>198</v>
      </c>
      <c r="B69" s="172"/>
      <c r="C69" s="163">
        <v>1990</v>
      </c>
      <c r="D69" s="163">
        <v>1991</v>
      </c>
      <c r="E69" s="163">
        <v>1992</v>
      </c>
      <c r="F69" s="163">
        <v>1993</v>
      </c>
      <c r="G69" s="163">
        <v>1994</v>
      </c>
      <c r="H69" s="163">
        <v>1995</v>
      </c>
      <c r="I69" s="163">
        <v>1996</v>
      </c>
      <c r="J69" s="163">
        <v>1997</v>
      </c>
      <c r="K69" s="163">
        <v>1998</v>
      </c>
      <c r="L69" s="163">
        <v>1999</v>
      </c>
      <c r="M69" s="163">
        <v>2000</v>
      </c>
      <c r="N69" s="163">
        <v>2001</v>
      </c>
      <c r="O69" s="163">
        <v>2002</v>
      </c>
      <c r="P69" s="163">
        <v>2003</v>
      </c>
      <c r="Q69" s="163">
        <v>2004</v>
      </c>
      <c r="R69" s="163">
        <v>2005</v>
      </c>
      <c r="S69" s="163">
        <v>2006</v>
      </c>
      <c r="T69" s="163">
        <v>2007</v>
      </c>
      <c r="U69" s="163">
        <v>2008</v>
      </c>
      <c r="V69" s="163">
        <v>2009</v>
      </c>
      <c r="W69" s="163">
        <v>2010</v>
      </c>
      <c r="X69" s="163">
        <v>2011</v>
      </c>
      <c r="Y69" s="163">
        <v>2012</v>
      </c>
      <c r="Z69" s="163">
        <v>2013</v>
      </c>
      <c r="AA69" s="163">
        <v>2014</v>
      </c>
      <c r="AB69" s="163">
        <v>2015</v>
      </c>
      <c r="AC69" s="104">
        <v>2016</v>
      </c>
      <c r="AD69" s="37">
        <v>2017</v>
      </c>
      <c r="AE69" s="37">
        <v>2018</v>
      </c>
      <c r="AF69" s="37">
        <v>2019</v>
      </c>
      <c r="AG69" s="37">
        <v>2020</v>
      </c>
      <c r="AH69" s="37">
        <v>2021</v>
      </c>
      <c r="AI69" s="37">
        <v>2022</v>
      </c>
      <c r="AJ69" s="37">
        <v>2023</v>
      </c>
      <c r="AK69" s="37">
        <v>2024</v>
      </c>
      <c r="AL69" s="37">
        <v>2025</v>
      </c>
      <c r="AM69" s="37">
        <v>2026</v>
      </c>
      <c r="AN69" s="37">
        <v>2027</v>
      </c>
      <c r="AO69" s="37">
        <v>2028</v>
      </c>
      <c r="AP69" s="37">
        <v>2029</v>
      </c>
      <c r="AQ69" s="37">
        <v>2030</v>
      </c>
      <c r="AR69" s="37">
        <v>2031</v>
      </c>
      <c r="AS69" s="37">
        <v>2032</v>
      </c>
      <c r="AT69" s="37">
        <v>2033</v>
      </c>
      <c r="AU69" s="37">
        <v>2034</v>
      </c>
      <c r="AV69" s="37">
        <v>2035</v>
      </c>
      <c r="AW69" s="37">
        <v>2036</v>
      </c>
      <c r="AX69" s="37">
        <v>2037</v>
      </c>
      <c r="AY69" s="37">
        <v>2038</v>
      </c>
      <c r="AZ69" s="37">
        <v>2039</v>
      </c>
      <c r="BA69" s="37">
        <v>2040</v>
      </c>
    </row>
    <row r="70" spans="1:53" ht="13.5" customHeight="1" x14ac:dyDescent="0.2">
      <c r="A70" s="166">
        <v>4</v>
      </c>
      <c r="B70" s="136" t="s">
        <v>176</v>
      </c>
      <c r="C70" s="167">
        <v>6508.3564352744343</v>
      </c>
      <c r="D70" s="167">
        <v>5427.3669796481954</v>
      </c>
      <c r="E70" s="167">
        <v>6422.9592326058091</v>
      </c>
      <c r="F70" s="167">
        <v>5272.0481736886168</v>
      </c>
      <c r="G70" s="167">
        <v>4646.4229697799829</v>
      </c>
      <c r="H70" s="167">
        <v>4694.2474702466288</v>
      </c>
      <c r="I70" s="167">
        <v>4066.5755943430577</v>
      </c>
      <c r="J70" s="167">
        <v>4424.5334250300893</v>
      </c>
      <c r="K70" s="167">
        <v>4215.0280122701452</v>
      </c>
      <c r="L70" s="167">
        <v>4356.4516968681201</v>
      </c>
      <c r="M70" s="167">
        <v>4581.4776244385494</v>
      </c>
      <c r="N70" s="167">
        <v>3693.4155586741399</v>
      </c>
      <c r="O70" s="167">
        <v>4718.4724564619692</v>
      </c>
      <c r="P70" s="167">
        <v>4558.2795649707614</v>
      </c>
      <c r="Q70" s="167">
        <v>4320.9575163271511</v>
      </c>
      <c r="R70" s="167">
        <v>4350.7818080741717</v>
      </c>
      <c r="S70" s="167">
        <v>4786.4079858024879</v>
      </c>
      <c r="T70" s="167">
        <v>5198.6321222803899</v>
      </c>
      <c r="U70" s="167">
        <v>3771.9714410616302</v>
      </c>
      <c r="V70" s="167">
        <v>2897.626301287466</v>
      </c>
      <c r="W70" s="167">
        <v>2026.252173970267</v>
      </c>
      <c r="X70" s="167">
        <v>1747.8153545787789</v>
      </c>
      <c r="Y70" s="167">
        <v>1040.3392758829998</v>
      </c>
      <c r="Z70" s="167">
        <v>778.36957145922395</v>
      </c>
      <c r="AA70" s="167">
        <v>1496.8174411647292</v>
      </c>
      <c r="AB70" s="167">
        <v>621.9310122681934</v>
      </c>
      <c r="AC70" s="167">
        <v>1728.051903046673</v>
      </c>
      <c r="AD70" s="167">
        <v>1658.1048450020041</v>
      </c>
      <c r="AE70" s="167">
        <v>3473.8577382699846</v>
      </c>
      <c r="AF70" s="167">
        <v>2411.9346328676047</v>
      </c>
      <c r="AG70" s="168">
        <f>AG2+IF(ISTEXT(AG26),0,AG26*25)+IF(ISTEXT(AG48),0,AG48*298)</f>
        <v>2753.8085577953566</v>
      </c>
      <c r="AH70" s="168">
        <f t="shared" ref="AH70:BA75" si="30">AH2+IF(ISTEXT(AH26),0,AH26*25)+IF(ISTEXT(AH48),0,AH48*298)</f>
        <v>2866.1072275824245</v>
      </c>
      <c r="AI70" s="168">
        <f t="shared" si="30"/>
        <v>3485.4783871167933</v>
      </c>
      <c r="AJ70" s="168">
        <f t="shared" si="30"/>
        <v>4063.6027576816991</v>
      </c>
      <c r="AK70" s="168">
        <f t="shared" si="30"/>
        <v>5215.1815891485221</v>
      </c>
      <c r="AL70" s="168">
        <f t="shared" si="30"/>
        <v>5029.9326950023224</v>
      </c>
      <c r="AM70" s="168">
        <f t="shared" si="30"/>
        <v>4855.9804891127687</v>
      </c>
      <c r="AN70" s="168">
        <f t="shared" si="30"/>
        <v>4473.4122575240663</v>
      </c>
      <c r="AO70" s="168">
        <f t="shared" si="30"/>
        <v>4529.9286504160364</v>
      </c>
      <c r="AP70" s="168">
        <f t="shared" si="30"/>
        <v>4454.4757539573075</v>
      </c>
      <c r="AQ70" s="168">
        <f t="shared" si="30"/>
        <v>4374.613649739118</v>
      </c>
      <c r="AR70" s="168">
        <f t="shared" si="30"/>
        <v>4397.9036922744172</v>
      </c>
      <c r="AS70" s="168">
        <f t="shared" si="30"/>
        <v>4377.4570261045819</v>
      </c>
      <c r="AT70" s="168">
        <f t="shared" si="30"/>
        <v>4394.9241247450618</v>
      </c>
      <c r="AU70" s="168">
        <f t="shared" si="30"/>
        <v>4262.4486866387833</v>
      </c>
      <c r="AV70" s="168">
        <f t="shared" si="30"/>
        <v>4055.7243624634348</v>
      </c>
      <c r="AW70" s="168">
        <f t="shared" si="30"/>
        <v>3930.4315784081368</v>
      </c>
      <c r="AX70" s="168">
        <f t="shared" si="30"/>
        <v>3833.3224398639486</v>
      </c>
      <c r="AY70" s="168">
        <f t="shared" si="30"/>
        <v>3851.2490987197066</v>
      </c>
      <c r="AZ70" s="168">
        <f t="shared" si="30"/>
        <v>3801.3485407246708</v>
      </c>
      <c r="BA70" s="168">
        <f t="shared" si="30"/>
        <v>3788.8764922175073</v>
      </c>
    </row>
    <row r="71" spans="1:53" ht="13.5" customHeight="1" x14ac:dyDescent="0.2">
      <c r="A71" s="166" t="s">
        <v>72</v>
      </c>
      <c r="B71" s="92" t="s">
        <v>111</v>
      </c>
      <c r="C71" s="167">
        <v>-1251.477102174422</v>
      </c>
      <c r="D71" s="167">
        <v>-1254.2914577883059</v>
      </c>
      <c r="E71" s="167">
        <v>-1257.0861556347695</v>
      </c>
      <c r="F71" s="167">
        <v>-1259.9433516182053</v>
      </c>
      <c r="G71" s="167">
        <v>-1262.8572781398311</v>
      </c>
      <c r="H71" s="167">
        <v>-1267.7742885632495</v>
      </c>
      <c r="I71" s="167">
        <v>-1272.7566868725701</v>
      </c>
      <c r="J71" s="167">
        <v>-1277.7951017327189</v>
      </c>
      <c r="K71" s="167">
        <v>-1282.8570918254798</v>
      </c>
      <c r="L71" s="167">
        <v>-1288.0507986334731</v>
      </c>
      <c r="M71" s="167">
        <v>-1208.03308908177</v>
      </c>
      <c r="N71" s="167">
        <v>-1265.9869200048051</v>
      </c>
      <c r="O71" s="167">
        <v>-1181.1830229644418</v>
      </c>
      <c r="P71" s="167">
        <v>-1099.6955016897646</v>
      </c>
      <c r="Q71" s="167">
        <v>-1020.4069018228973</v>
      </c>
      <c r="R71" s="167">
        <v>-939.70043496799724</v>
      </c>
      <c r="S71" s="167">
        <v>-964.75707034979962</v>
      </c>
      <c r="T71" s="167">
        <v>-1237.4649618679202</v>
      </c>
      <c r="U71" s="167">
        <v>-1998.8175658604177</v>
      </c>
      <c r="V71" s="167">
        <v>-2075.6097129783075</v>
      </c>
      <c r="W71" s="167">
        <v>-2308.4115983931529</v>
      </c>
      <c r="X71" s="167">
        <v>-3265.6881063488381</v>
      </c>
      <c r="Y71" s="167">
        <v>-3659.721525686577</v>
      </c>
      <c r="Z71" s="167">
        <v>-3450.682377563478</v>
      </c>
      <c r="AA71" s="167">
        <v>-4015.8921984510175</v>
      </c>
      <c r="AB71" s="167">
        <v>-4062.8600561304747</v>
      </c>
      <c r="AC71" s="167">
        <v>-3182.7937742796717</v>
      </c>
      <c r="AD71" s="167">
        <v>-2629.2731841464947</v>
      </c>
      <c r="AE71" s="167">
        <v>-2194.4396585898467</v>
      </c>
      <c r="AF71" s="167">
        <v>-2557.6662254823259</v>
      </c>
      <c r="AG71" s="168">
        <f t="shared" ref="AG71:AV75" si="31">AG3+IF(ISTEXT(AG27),0,AG27*25)+IF(ISTEXT(AG49),0,AG49*298)</f>
        <v>-1744.8224570725718</v>
      </c>
      <c r="AH71" s="168">
        <f t="shared" si="31"/>
        <v>-1033.8453715063999</v>
      </c>
      <c r="AI71" s="168">
        <f t="shared" si="31"/>
        <v>-333.60739990992624</v>
      </c>
      <c r="AJ71" s="168">
        <f t="shared" si="31"/>
        <v>163.24729102504233</v>
      </c>
      <c r="AK71" s="168">
        <f t="shared" si="31"/>
        <v>1365.0946359854522</v>
      </c>
      <c r="AL71" s="168">
        <f t="shared" si="31"/>
        <v>1204.5975888732708</v>
      </c>
      <c r="AM71" s="168">
        <f t="shared" si="31"/>
        <v>852.27013845117744</v>
      </c>
      <c r="AN71" s="168">
        <f t="shared" si="31"/>
        <v>502.19184813905906</v>
      </c>
      <c r="AO71" s="168">
        <f t="shared" si="31"/>
        <v>514.85449788811638</v>
      </c>
      <c r="AP71" s="168">
        <f t="shared" si="31"/>
        <v>527.45935503136491</v>
      </c>
      <c r="AQ71" s="168">
        <f t="shared" si="31"/>
        <v>542.82152728139044</v>
      </c>
      <c r="AR71" s="168">
        <f t="shared" si="31"/>
        <v>561.82194336507109</v>
      </c>
      <c r="AS71" s="168">
        <f t="shared" si="31"/>
        <v>589.09788462863651</v>
      </c>
      <c r="AT71" s="168">
        <f t="shared" si="31"/>
        <v>475.52917206654786</v>
      </c>
      <c r="AU71" s="168">
        <f t="shared" si="31"/>
        <v>370.57097786069545</v>
      </c>
      <c r="AV71" s="168">
        <f t="shared" si="31"/>
        <v>268.870754985433</v>
      </c>
      <c r="AW71" s="168">
        <f t="shared" si="30"/>
        <v>168.6829362013296</v>
      </c>
      <c r="AX71" s="168">
        <f t="shared" si="30"/>
        <v>66.471894401887113</v>
      </c>
      <c r="AY71" s="168">
        <f t="shared" si="30"/>
        <v>57.463469596424027</v>
      </c>
      <c r="AZ71" s="168">
        <f t="shared" si="30"/>
        <v>43.430939336621194</v>
      </c>
      <c r="BA71" s="168">
        <f t="shared" si="30"/>
        <v>29.395631857332809</v>
      </c>
    </row>
    <row r="72" spans="1:53" ht="13.5" customHeight="1" x14ac:dyDescent="0.2">
      <c r="A72" s="166" t="s">
        <v>73</v>
      </c>
      <c r="B72" s="92" t="s">
        <v>112</v>
      </c>
      <c r="C72" s="167">
        <f>IF((IF(ISTEXT(C71),"NO",C71-IF(ISTEXT(C73),0,C73)))=0,"NO",IF(ISTEXT(C71),"NO",C71-IF(ISTEXT(C73),0,C73)))</f>
        <v>-236.51823424482563</v>
      </c>
      <c r="D72" s="167">
        <f t="shared" ref="D72:AE72" si="32">IF((IF(ISTEXT(D71),"NO",D71-IF(ISTEXT(D73),0,D73)))=0,"NO",IF(ISTEXT(D71),"NO",D71-IF(ISTEXT(D73),0,D73)))</f>
        <v>-238.96847595389625</v>
      </c>
      <c r="E72" s="167">
        <f t="shared" si="32"/>
        <v>-241.39523534729199</v>
      </c>
      <c r="F72" s="167">
        <f t="shared" si="32"/>
        <v>-243.88066840385818</v>
      </c>
      <c r="G72" s="167">
        <f t="shared" si="32"/>
        <v>-246.41900762202863</v>
      </c>
      <c r="H72" s="167">
        <f t="shared" si="32"/>
        <v>-1129.3999125190519</v>
      </c>
      <c r="I72" s="167">
        <f t="shared" si="32"/>
        <v>-1132.207591656728</v>
      </c>
      <c r="J72" s="167">
        <f t="shared" si="32"/>
        <v>-1135.0222613006731</v>
      </c>
      <c r="K72" s="167">
        <f t="shared" si="32"/>
        <v>-1137.8114792967554</v>
      </c>
      <c r="L72" s="167">
        <f t="shared" si="32"/>
        <v>-1140.6833863835232</v>
      </c>
      <c r="M72" s="167">
        <f t="shared" si="32"/>
        <v>-1058.4548488191094</v>
      </c>
      <c r="N72" s="167">
        <f t="shared" si="32"/>
        <v>-968.07471957111625</v>
      </c>
      <c r="O72" s="167">
        <f t="shared" si="32"/>
        <v>-880.96193620536042</v>
      </c>
      <c r="P72" s="167">
        <f t="shared" si="32"/>
        <v>-797.11649868522341</v>
      </c>
      <c r="Q72" s="167">
        <f t="shared" si="32"/>
        <v>-715.42095222124033</v>
      </c>
      <c r="R72" s="167">
        <f t="shared" si="32"/>
        <v>-626.31935279340723</v>
      </c>
      <c r="S72" s="167">
        <f t="shared" si="32"/>
        <v>-461.85216187426073</v>
      </c>
      <c r="T72" s="167">
        <f t="shared" si="32"/>
        <v>-545.07506607811786</v>
      </c>
      <c r="U72" s="167">
        <f t="shared" si="32"/>
        <v>-1114.1159826601952</v>
      </c>
      <c r="V72" s="167">
        <f t="shared" si="32"/>
        <v>-993.60222555573387</v>
      </c>
      <c r="W72" s="167">
        <f t="shared" si="32"/>
        <v>-1031.8326412768995</v>
      </c>
      <c r="X72" s="167">
        <f t="shared" si="32"/>
        <v>-1988.4997619887597</v>
      </c>
      <c r="Y72" s="167">
        <f t="shared" si="32"/>
        <v>-2399.285064547983</v>
      </c>
      <c r="Z72" s="167">
        <f t="shared" si="32"/>
        <v>-2232.5012637075915</v>
      </c>
      <c r="AA72" s="167">
        <f t="shared" si="32"/>
        <v>-2760.3445174307326</v>
      </c>
      <c r="AB72" s="167">
        <f t="shared" si="32"/>
        <v>-2888.0459446542636</v>
      </c>
      <c r="AC72" s="167">
        <f t="shared" si="32"/>
        <v>-2029.0674629458131</v>
      </c>
      <c r="AD72" s="167">
        <f t="shared" si="32"/>
        <v>-1462.1255957886165</v>
      </c>
      <c r="AE72" s="167">
        <f t="shared" si="32"/>
        <v>-1143.4171263312919</v>
      </c>
      <c r="AF72" s="167">
        <f t="shared" ref="AF72" si="33">IF((IF(ISTEXT(AF71),"NO",AF71-IF(ISTEXT(AF73),0,AF73)))=0,"NO",IF(ISTEXT(AF71),"NO",AF71-IF(ISTEXT(AF73),0,AF73)))</f>
        <v>-1185.0546889295165</v>
      </c>
      <c r="AG72" s="168">
        <f t="shared" si="31"/>
        <v>-734.19959813426476</v>
      </c>
      <c r="AH72" s="168">
        <f t="shared" si="30"/>
        <v>-93.203252399351257</v>
      </c>
      <c r="AI72" s="168">
        <f t="shared" si="30"/>
        <v>544.29331900543218</v>
      </c>
      <c r="AJ72" s="168">
        <f t="shared" si="30"/>
        <v>1007.8547618203759</v>
      </c>
      <c r="AK72" s="168">
        <f t="shared" si="30"/>
        <v>1840.1131959329555</v>
      </c>
      <c r="AL72" s="168">
        <f t="shared" si="30"/>
        <v>1930.569250063154</v>
      </c>
      <c r="AM72" s="168">
        <f t="shared" si="30"/>
        <v>1577.1713711308319</v>
      </c>
      <c r="AN72" s="168">
        <f t="shared" si="30"/>
        <v>1226.0226778818915</v>
      </c>
      <c r="AO72" s="168">
        <f t="shared" si="30"/>
        <v>1237.6149520733484</v>
      </c>
      <c r="AP72" s="168">
        <f t="shared" si="30"/>
        <v>1249.1494630181487</v>
      </c>
      <c r="AQ72" s="168">
        <f t="shared" si="30"/>
        <v>1263.4413206044319</v>
      </c>
      <c r="AR72" s="168">
        <f t="shared" si="30"/>
        <v>1281.371455955019</v>
      </c>
      <c r="AS72" s="168">
        <f t="shared" si="30"/>
        <v>1307.5771530611103</v>
      </c>
      <c r="AT72" s="168">
        <f t="shared" si="30"/>
        <v>1192.9382358443793</v>
      </c>
      <c r="AU72" s="168">
        <f t="shared" si="30"/>
        <v>1083.4977740205638</v>
      </c>
      <c r="AV72" s="168">
        <f t="shared" si="30"/>
        <v>983.92486369152869</v>
      </c>
      <c r="AW72" s="168">
        <f t="shared" si="30"/>
        <v>885.86436613668775</v>
      </c>
      <c r="AX72" s="168">
        <f t="shared" si="30"/>
        <v>785.78065505679263</v>
      </c>
      <c r="AY72" s="168">
        <f t="shared" si="30"/>
        <v>778.89957137167517</v>
      </c>
      <c r="AZ72" s="168">
        <f t="shared" si="30"/>
        <v>770.4064993781376</v>
      </c>
      <c r="BA72" s="168">
        <f t="shared" si="30"/>
        <v>755.46057938890499</v>
      </c>
    </row>
    <row r="73" spans="1:53" ht="13.5" customHeight="1" x14ac:dyDescent="0.2">
      <c r="A73" s="166" t="s">
        <v>74</v>
      </c>
      <c r="B73" s="92" t="s">
        <v>113</v>
      </c>
      <c r="C73" s="167">
        <f t="shared" ref="C73:AE73" si="34">IF(ISTEXT(C5),0,C5)+IF(ISTEXT(C29),0,C29*25)+IF(ISTEXT(C51),0,C51*298)</f>
        <v>-1014.9588679295964</v>
      </c>
      <c r="D73" s="167">
        <f t="shared" si="34"/>
        <v>-1015.3229818344097</v>
      </c>
      <c r="E73" s="167">
        <f t="shared" si="34"/>
        <v>-1015.6909202874775</v>
      </c>
      <c r="F73" s="167">
        <f t="shared" si="34"/>
        <v>-1016.0626832143471</v>
      </c>
      <c r="G73" s="167">
        <f t="shared" si="34"/>
        <v>-1016.4382705178025</v>
      </c>
      <c r="H73" s="167">
        <f t="shared" si="34"/>
        <v>-138.37437604419765</v>
      </c>
      <c r="I73" s="167">
        <f t="shared" si="34"/>
        <v>-140.54909521584207</v>
      </c>
      <c r="J73" s="167">
        <f t="shared" si="34"/>
        <v>-142.77284043204577</v>
      </c>
      <c r="K73" s="167">
        <f t="shared" si="34"/>
        <v>-145.04561252872443</v>
      </c>
      <c r="L73" s="167">
        <f t="shared" si="34"/>
        <v>-147.36741224994989</v>
      </c>
      <c r="M73" s="167">
        <f t="shared" si="34"/>
        <v>-149.57824026266053</v>
      </c>
      <c r="N73" s="167">
        <f t="shared" si="34"/>
        <v>-297.91220043368884</v>
      </c>
      <c r="O73" s="167">
        <f t="shared" si="34"/>
        <v>-300.22108675908129</v>
      </c>
      <c r="P73" s="167">
        <f t="shared" si="34"/>
        <v>-302.57900300454116</v>
      </c>
      <c r="Q73" s="167">
        <f t="shared" si="34"/>
        <v>-304.98594960165701</v>
      </c>
      <c r="R73" s="167">
        <f t="shared" si="34"/>
        <v>-313.38108217459001</v>
      </c>
      <c r="S73" s="167">
        <f t="shared" si="34"/>
        <v>-502.90490847553889</v>
      </c>
      <c r="T73" s="167">
        <f t="shared" si="34"/>
        <v>-692.38989578980238</v>
      </c>
      <c r="U73" s="167">
        <f t="shared" si="34"/>
        <v>-884.70158320022244</v>
      </c>
      <c r="V73" s="167">
        <f t="shared" si="34"/>
        <v>-1082.0074874225736</v>
      </c>
      <c r="W73" s="167">
        <f t="shared" si="34"/>
        <v>-1276.5789571162534</v>
      </c>
      <c r="X73" s="167">
        <f t="shared" si="34"/>
        <v>-1277.1883443600784</v>
      </c>
      <c r="Y73" s="167">
        <f t="shared" si="34"/>
        <v>-1260.436461138594</v>
      </c>
      <c r="Z73" s="167">
        <f t="shared" si="34"/>
        <v>-1218.1811138558865</v>
      </c>
      <c r="AA73" s="167">
        <f t="shared" si="34"/>
        <v>-1255.5476810202852</v>
      </c>
      <c r="AB73" s="167">
        <f t="shared" si="34"/>
        <v>-1174.8141114762113</v>
      </c>
      <c r="AC73" s="167">
        <f t="shared" si="34"/>
        <v>-1153.7263113338586</v>
      </c>
      <c r="AD73" s="167">
        <f t="shared" si="34"/>
        <v>-1167.1475883578782</v>
      </c>
      <c r="AE73" s="167">
        <f t="shared" si="34"/>
        <v>-1051.0225322585547</v>
      </c>
      <c r="AF73" s="167">
        <f t="shared" ref="AF73" si="35">IF(ISTEXT(AF5),0,AF5)+IF(ISTEXT(AF29),0,AF29*25)+IF(ISTEXT(AF51),0,AF51*298)</f>
        <v>-1372.6115365528094</v>
      </c>
      <c r="AG73" s="168">
        <f t="shared" si="31"/>
        <v>-1010.6228589383072</v>
      </c>
      <c r="AH73" s="168">
        <f t="shared" si="30"/>
        <v>-940.64211910704864</v>
      </c>
      <c r="AI73" s="168">
        <f t="shared" si="30"/>
        <v>-877.90071891535842</v>
      </c>
      <c r="AJ73" s="168">
        <f t="shared" si="30"/>
        <v>-844.6074707953336</v>
      </c>
      <c r="AK73" s="168">
        <f t="shared" si="30"/>
        <v>-475.01855994750332</v>
      </c>
      <c r="AL73" s="168">
        <f t="shared" si="30"/>
        <v>-725.97166118988309</v>
      </c>
      <c r="AM73" s="168">
        <f t="shared" si="30"/>
        <v>-724.90123267965453</v>
      </c>
      <c r="AN73" s="168">
        <f t="shared" si="30"/>
        <v>-723.83082974283241</v>
      </c>
      <c r="AO73" s="168">
        <f t="shared" si="30"/>
        <v>-722.76045418523188</v>
      </c>
      <c r="AP73" s="168">
        <f t="shared" si="30"/>
        <v>-721.69010798678391</v>
      </c>
      <c r="AQ73" s="168">
        <f t="shared" si="30"/>
        <v>-720.61979332304134</v>
      </c>
      <c r="AR73" s="168">
        <f t="shared" si="30"/>
        <v>-719.54951258994799</v>
      </c>
      <c r="AS73" s="168">
        <f t="shared" si="30"/>
        <v>-718.47926843247376</v>
      </c>
      <c r="AT73" s="168">
        <f t="shared" si="30"/>
        <v>-717.40906377783142</v>
      </c>
      <c r="AU73" s="168">
        <f t="shared" si="30"/>
        <v>-712.92679615986856</v>
      </c>
      <c r="AV73" s="168">
        <f t="shared" si="30"/>
        <v>-715.05410870609569</v>
      </c>
      <c r="AW73" s="168">
        <f t="shared" si="30"/>
        <v>-717.1814299353581</v>
      </c>
      <c r="AX73" s="168">
        <f t="shared" si="30"/>
        <v>-719.30876065490554</v>
      </c>
      <c r="AY73" s="168">
        <f t="shared" si="30"/>
        <v>-721.43610177525113</v>
      </c>
      <c r="AZ73" s="168">
        <f t="shared" si="30"/>
        <v>-726.97556004151636</v>
      </c>
      <c r="BA73" s="168">
        <f t="shared" si="30"/>
        <v>-726.06494753157222</v>
      </c>
    </row>
    <row r="74" spans="1:53" ht="13.5" customHeight="1" x14ac:dyDescent="0.2">
      <c r="A74" s="166" t="s">
        <v>75</v>
      </c>
      <c r="B74" s="92" t="s">
        <v>114</v>
      </c>
      <c r="C74" s="167">
        <v>4949.4670206000865</v>
      </c>
      <c r="D74" s="167">
        <v>4149.1899638440646</v>
      </c>
      <c r="E74" s="167">
        <v>5282.973308106506</v>
      </c>
      <c r="F74" s="167">
        <v>4194.0412094194817</v>
      </c>
      <c r="G74" s="167">
        <v>3615.5532139134534</v>
      </c>
      <c r="H74" s="167">
        <v>3741.9859609760611</v>
      </c>
      <c r="I74" s="167">
        <v>3099.5471808928637</v>
      </c>
      <c r="J74" s="167">
        <v>3401.1039639441287</v>
      </c>
      <c r="K74" s="167">
        <v>3298.7782950459314</v>
      </c>
      <c r="L74" s="167">
        <v>3540.9936427770272</v>
      </c>
      <c r="M74" s="167">
        <v>3661.1367232651642</v>
      </c>
      <c r="N74" s="167">
        <v>2953.8560140358113</v>
      </c>
      <c r="O74" s="167">
        <v>3955.2045759732914</v>
      </c>
      <c r="P74" s="167">
        <v>3715.8014814588992</v>
      </c>
      <c r="Q74" s="167">
        <v>3435.1121183785453</v>
      </c>
      <c r="R74" s="167">
        <v>3216.299520199218</v>
      </c>
      <c r="S74" s="167">
        <v>3601.7656239994221</v>
      </c>
      <c r="T74" s="167">
        <v>4329.4856809979701</v>
      </c>
      <c r="U74" s="167">
        <v>3680.1476659734203</v>
      </c>
      <c r="V74" s="167">
        <v>2932.7496160529217</v>
      </c>
      <c r="W74" s="167">
        <v>2167.5511015430297</v>
      </c>
      <c r="X74" s="167">
        <v>2792.2436733552299</v>
      </c>
      <c r="Y74" s="167">
        <v>2617.6409144236486</v>
      </c>
      <c r="Z74" s="167">
        <v>2158.6014787519553</v>
      </c>
      <c r="AA74" s="167">
        <v>3252.2307781070776</v>
      </c>
      <c r="AB74" s="167">
        <v>2268.5951962127938</v>
      </c>
      <c r="AC74" s="167">
        <v>2416.5759378490893</v>
      </c>
      <c r="AD74" s="167">
        <v>1966.271933536932</v>
      </c>
      <c r="AE74" s="167">
        <v>3256.7560201925485</v>
      </c>
      <c r="AF74" s="167">
        <v>2877.3191334744915</v>
      </c>
      <c r="AG74" s="168">
        <f t="shared" si="31"/>
        <v>2357.6888918514383</v>
      </c>
      <c r="AH74" s="168">
        <f t="shared" si="30"/>
        <v>1754.5945847123985</v>
      </c>
      <c r="AI74" s="168">
        <f t="shared" si="30"/>
        <v>1675.1182399797469</v>
      </c>
      <c r="AJ74" s="168">
        <f t="shared" si="30"/>
        <v>1770.2585924337764</v>
      </c>
      <c r="AK74" s="168">
        <f t="shared" si="30"/>
        <v>1756.5107173081112</v>
      </c>
      <c r="AL74" s="168">
        <f t="shared" si="30"/>
        <v>1753.4964428173203</v>
      </c>
      <c r="AM74" s="168">
        <f t="shared" si="30"/>
        <v>1919.7858366956716</v>
      </c>
      <c r="AN74" s="168">
        <f t="shared" si="30"/>
        <v>1903.0827963628301</v>
      </c>
      <c r="AO74" s="168">
        <f t="shared" si="30"/>
        <v>1955.9978135207202</v>
      </c>
      <c r="AP74" s="168">
        <f t="shared" si="30"/>
        <v>1876.9653687602413</v>
      </c>
      <c r="AQ74" s="168">
        <f t="shared" si="30"/>
        <v>1790.8286777949852</v>
      </c>
      <c r="AR74" s="168">
        <f t="shared" si="30"/>
        <v>1806.6523596073175</v>
      </c>
      <c r="AS74" s="168">
        <f t="shared" si="30"/>
        <v>1767.5356046109482</v>
      </c>
      <c r="AT74" s="168">
        <f t="shared" si="30"/>
        <v>1896.1019299468278</v>
      </c>
      <c r="AU74" s="168">
        <f t="shared" si="30"/>
        <v>1866.359547519771</v>
      </c>
      <c r="AV74" s="168">
        <f t="shared" si="30"/>
        <v>1796.6730200771262</v>
      </c>
      <c r="AW74" s="168">
        <f t="shared" si="30"/>
        <v>1773.0765164424495</v>
      </c>
      <c r="AX74" s="168">
        <f t="shared" si="30"/>
        <v>1779.3504578250679</v>
      </c>
      <c r="AY74" s="168">
        <f t="shared" si="30"/>
        <v>1807.8512955497606</v>
      </c>
      <c r="AZ74" s="168">
        <f t="shared" si="30"/>
        <v>1773.551868557515</v>
      </c>
      <c r="BA74" s="168">
        <f t="shared" si="30"/>
        <v>1776.8180516927077</v>
      </c>
    </row>
    <row r="75" spans="1:53" ht="13.5" customHeight="1" x14ac:dyDescent="0.2">
      <c r="A75" s="166" t="s">
        <v>76</v>
      </c>
      <c r="B75" s="92" t="s">
        <v>115</v>
      </c>
      <c r="C75" s="167">
        <f>IF((IF(ISTEXT(C74),"NO",C74-IF(ISTEXT(C76),0,C76)))=0,"NO",IF(ISTEXT(C74),"NO",C74-IF(ISTEXT(C76),0,C76)))</f>
        <v>4860.9005722750035</v>
      </c>
      <c r="D75" s="167">
        <f t="shared" ref="D75:AE75" si="36">IF((IF(ISTEXT(D74),"NO",D74-IF(ISTEXT(D76),0,D76)))=0,"NO",IF(ISTEXT(D74),"NO",D74-IF(ISTEXT(D76),0,D76)))</f>
        <v>4063.5572096555034</v>
      </c>
      <c r="E75" s="167">
        <f t="shared" si="36"/>
        <v>5200.2736177633378</v>
      </c>
      <c r="F75" s="167">
        <f t="shared" si="36"/>
        <v>4114.2739526378373</v>
      </c>
      <c r="G75" s="167">
        <f t="shared" si="36"/>
        <v>3538.7177604021695</v>
      </c>
      <c r="H75" s="167">
        <f t="shared" si="36"/>
        <v>3668.0816804513361</v>
      </c>
      <c r="I75" s="167">
        <f t="shared" si="36"/>
        <v>3028.5734430635025</v>
      </c>
      <c r="J75" s="167">
        <f t="shared" si="36"/>
        <v>3333.0601385263362</v>
      </c>
      <c r="K75" s="167">
        <f t="shared" si="36"/>
        <v>3233.6637517485024</v>
      </c>
      <c r="L75" s="167">
        <f t="shared" si="36"/>
        <v>3478.8077513161697</v>
      </c>
      <c r="M75" s="167">
        <f t="shared" si="36"/>
        <v>3601.8788533496695</v>
      </c>
      <c r="N75" s="167">
        <f t="shared" si="36"/>
        <v>2897.5307798551689</v>
      </c>
      <c r="O75" s="167">
        <f t="shared" si="36"/>
        <v>3901.811347236337</v>
      </c>
      <c r="P75" s="167">
        <f t="shared" si="36"/>
        <v>3665.3396278818363</v>
      </c>
      <c r="Q75" s="167">
        <f t="shared" si="36"/>
        <v>3387.5810096701698</v>
      </c>
      <c r="R75" s="167">
        <f t="shared" si="36"/>
        <v>3162.1704463136693</v>
      </c>
      <c r="S75" s="167">
        <f t="shared" si="36"/>
        <v>3550.2611378998363</v>
      </c>
      <c r="T75" s="167">
        <f t="shared" si="36"/>
        <v>4280.5337582926704</v>
      </c>
      <c r="U75" s="167">
        <f t="shared" si="36"/>
        <v>3633.4419101153362</v>
      </c>
      <c r="V75" s="167">
        <f t="shared" si="36"/>
        <v>2888.6026915198358</v>
      </c>
      <c r="W75" s="167">
        <f t="shared" si="36"/>
        <v>2125.9115666443349</v>
      </c>
      <c r="X75" s="167">
        <f t="shared" si="36"/>
        <v>2752.7993869571687</v>
      </c>
      <c r="Y75" s="167">
        <f t="shared" si="36"/>
        <v>2603.0607167142689</v>
      </c>
      <c r="Z75" s="167">
        <f t="shared" si="36"/>
        <v>2149.2634888368434</v>
      </c>
      <c r="AA75" s="167">
        <f t="shared" si="36"/>
        <v>3218.0293567368776</v>
      </c>
      <c r="AB75" s="167">
        <f t="shared" si="36"/>
        <v>2132.5058208490104</v>
      </c>
      <c r="AC75" s="167">
        <f t="shared" si="36"/>
        <v>2337.1822548732353</v>
      </c>
      <c r="AD75" s="167">
        <f t="shared" si="36"/>
        <v>1963.7874516812017</v>
      </c>
      <c r="AE75" s="167">
        <f t="shared" si="36"/>
        <v>3202.7131767532446</v>
      </c>
      <c r="AF75" s="167">
        <f t="shared" ref="AF75" si="37">IF((IF(ISTEXT(AF74),"NO",AF74-IF(ISTEXT(AF76),0,AF76)))=0,"NO",IF(ISTEXT(AF74),"NO",AF74-IF(ISTEXT(AF76),0,AF76)))</f>
        <v>2868.2894534881275</v>
      </c>
      <c r="AG75" s="168">
        <f t="shared" si="31"/>
        <v>2283.9707205813047</v>
      </c>
      <c r="AH75" s="168">
        <f t="shared" si="30"/>
        <v>1680.754145382107</v>
      </c>
      <c r="AI75" s="168">
        <f t="shared" si="30"/>
        <v>1601.25923520791</v>
      </c>
      <c r="AJ75" s="168">
        <f t="shared" si="30"/>
        <v>1696.3006852546077</v>
      </c>
      <c r="AK75" s="168">
        <f t="shared" si="30"/>
        <v>1683.1461251066125</v>
      </c>
      <c r="AL75" s="168">
        <f t="shared" si="30"/>
        <v>1680.3349404584469</v>
      </c>
      <c r="AM75" s="168">
        <f t="shared" si="30"/>
        <v>1846.8231916871373</v>
      </c>
      <c r="AN75" s="168">
        <f t="shared" si="30"/>
        <v>1830.1866454612023</v>
      </c>
      <c r="AO75" s="168">
        <f t="shared" si="30"/>
        <v>1882.843980981417</v>
      </c>
      <c r="AP75" s="168">
        <f t="shared" si="30"/>
        <v>1803.5493663375307</v>
      </c>
      <c r="AQ75" s="168">
        <f t="shared" si="30"/>
        <v>1717.1351571217547</v>
      </c>
      <c r="AR75" s="168">
        <f t="shared" si="30"/>
        <v>1732.6737634355293</v>
      </c>
      <c r="AS75" s="168">
        <f t="shared" si="30"/>
        <v>1693.1956382248227</v>
      </c>
      <c r="AT75" s="168">
        <f t="shared" si="30"/>
        <v>1820.9758474516605</v>
      </c>
      <c r="AU75" s="168">
        <f t="shared" si="30"/>
        <v>1790.7877910498173</v>
      </c>
      <c r="AV75" s="168">
        <f t="shared" si="30"/>
        <v>1723.715908746572</v>
      </c>
      <c r="AW75" s="168">
        <f t="shared" si="30"/>
        <v>1701.6977160965839</v>
      </c>
      <c r="AX75" s="168">
        <f t="shared" si="30"/>
        <v>1707.440751684243</v>
      </c>
      <c r="AY75" s="168">
        <f t="shared" si="30"/>
        <v>1736.8280882631971</v>
      </c>
      <c r="AZ75" s="168">
        <f t="shared" si="30"/>
        <v>1702.5041225779964</v>
      </c>
      <c r="BA75" s="168">
        <f t="shared" si="30"/>
        <v>1705.3031734637946</v>
      </c>
    </row>
    <row r="76" spans="1:53" ht="13.5" customHeight="1" x14ac:dyDescent="0.2">
      <c r="A76" s="166" t="s">
        <v>77</v>
      </c>
      <c r="B76" s="92" t="s">
        <v>116</v>
      </c>
      <c r="C76" s="167">
        <f t="shared" ref="C76:AE76" si="38">IF(ISTEXT(C9),0,C9)+IF(ISTEXT(C32),0,C32*25)+IF(ISTEXT(C54),0,C54*298)</f>
        <v>88.566448325082717</v>
      </c>
      <c r="D76" s="167">
        <f t="shared" si="38"/>
        <v>85.632754188560966</v>
      </c>
      <c r="E76" s="167">
        <f t="shared" si="38"/>
        <v>82.699690343168143</v>
      </c>
      <c r="F76" s="167">
        <f t="shared" si="38"/>
        <v>79.767256781644619</v>
      </c>
      <c r="G76" s="167">
        <f t="shared" si="38"/>
        <v>76.835453511283745</v>
      </c>
      <c r="H76" s="167">
        <f t="shared" si="38"/>
        <v>73.904280524724754</v>
      </c>
      <c r="I76" s="167">
        <f t="shared" si="38"/>
        <v>70.973737829360999</v>
      </c>
      <c r="J76" s="167">
        <f t="shared" si="38"/>
        <v>68.043825417792476</v>
      </c>
      <c r="K76" s="167">
        <f t="shared" si="38"/>
        <v>65.114543297428838</v>
      </c>
      <c r="L76" s="167">
        <f t="shared" si="38"/>
        <v>62.185891460857434</v>
      </c>
      <c r="M76" s="167">
        <f t="shared" si="38"/>
        <v>59.257869915494567</v>
      </c>
      <c r="N76" s="167">
        <f t="shared" si="38"/>
        <v>56.325234180642276</v>
      </c>
      <c r="O76" s="167">
        <f t="shared" si="38"/>
        <v>53.393228736954541</v>
      </c>
      <c r="P76" s="167">
        <f t="shared" si="38"/>
        <v>50.461853577062712</v>
      </c>
      <c r="Q76" s="167">
        <f t="shared" si="38"/>
        <v>47.531108708375761</v>
      </c>
      <c r="R76" s="167">
        <f t="shared" si="38"/>
        <v>54.129073885548522</v>
      </c>
      <c r="S76" s="167">
        <f t="shared" si="38"/>
        <v>51.504486099585712</v>
      </c>
      <c r="T76" s="167">
        <f t="shared" si="38"/>
        <v>48.951922705299438</v>
      </c>
      <c r="U76" s="167">
        <f t="shared" si="38"/>
        <v>46.705755858083904</v>
      </c>
      <c r="V76" s="167">
        <f t="shared" si="38"/>
        <v>44.146924533085766</v>
      </c>
      <c r="W76" s="167">
        <f t="shared" si="38"/>
        <v>41.639534898694841</v>
      </c>
      <c r="X76" s="167">
        <f t="shared" si="38"/>
        <v>39.444286398061301</v>
      </c>
      <c r="Y76" s="167">
        <f t="shared" si="38"/>
        <v>14.58019770937981</v>
      </c>
      <c r="Z76" s="167">
        <f t="shared" si="38"/>
        <v>9.3379899151117396</v>
      </c>
      <c r="AA76" s="167">
        <f t="shared" si="38"/>
        <v>34.201421370199832</v>
      </c>
      <c r="AB76" s="167">
        <f t="shared" si="38"/>
        <v>136.08937536378346</v>
      </c>
      <c r="AC76" s="167">
        <f t="shared" si="38"/>
        <v>79.393682975854077</v>
      </c>
      <c r="AD76" s="167">
        <f t="shared" si="38"/>
        <v>2.4844818557304</v>
      </c>
      <c r="AE76" s="167">
        <f t="shared" si="38"/>
        <v>54.04284343930405</v>
      </c>
      <c r="AF76" s="167">
        <f t="shared" ref="AF76" si="39">IF(ISTEXT(AF9),0,AF9)+IF(ISTEXT(AF32),0,AF32*25)+IF(ISTEXT(AF54),0,AF54*298)</f>
        <v>9.0296799863640089</v>
      </c>
      <c r="AG76" s="213">
        <f>AG9+IF(ISTEXT(AG32),0,AG32*25)+IF(ISTEXT(AG54),0,AG54*298)</f>
        <v>1.6165575937254548</v>
      </c>
      <c r="AH76" s="168">
        <f t="shared" ref="AH76:BA76" si="40">AH9+IF(ISTEXT(AH32),0,AH32*25)+IF(ISTEXT(AH54),0,AH54*298)</f>
        <v>1.8828981538835408</v>
      </c>
      <c r="AI76" s="168">
        <f t="shared" si="40"/>
        <v>2.5857014079290019</v>
      </c>
      <c r="AJ76" s="168">
        <f t="shared" si="40"/>
        <v>3.3058631902609017</v>
      </c>
      <c r="AK76" s="168">
        <f t="shared" si="40"/>
        <v>4.0305132125910372</v>
      </c>
      <c r="AL76" s="168">
        <f t="shared" si="40"/>
        <v>4.6614241199655897</v>
      </c>
      <c r="AM76" s="168">
        <f t="shared" si="40"/>
        <v>5.296823269626417</v>
      </c>
      <c r="AN76" s="168">
        <f t="shared" si="40"/>
        <v>5.9367106627202508</v>
      </c>
      <c r="AO76" s="168">
        <f t="shared" si="40"/>
        <v>6.5810863003956195</v>
      </c>
      <c r="AP76" s="168">
        <f t="shared" si="40"/>
        <v>7.229950183802865</v>
      </c>
      <c r="AQ76" s="168">
        <f t="shared" si="40"/>
        <v>7.8941624343226824</v>
      </c>
      <c r="AR76" s="168">
        <f t="shared" si="40"/>
        <v>8.5628629328804937</v>
      </c>
      <c r="AS76" s="168">
        <f t="shared" si="40"/>
        <v>9.3078581472178108</v>
      </c>
      <c r="AT76" s="168">
        <f t="shared" si="40"/>
        <v>10.093974256259507</v>
      </c>
      <c r="AU76" s="168">
        <f t="shared" si="40"/>
        <v>10.539648231045897</v>
      </c>
      <c r="AV76" s="168">
        <f t="shared" si="40"/>
        <v>7.9250030916464098</v>
      </c>
      <c r="AW76" s="168">
        <f t="shared" si="40"/>
        <v>6.3466921069579199</v>
      </c>
      <c r="AX76" s="168">
        <f t="shared" si="40"/>
        <v>6.8775979019170599</v>
      </c>
      <c r="AY76" s="168">
        <f t="shared" si="40"/>
        <v>5.9910990476557489</v>
      </c>
      <c r="AZ76" s="168">
        <f t="shared" si="40"/>
        <v>6.015637740610825</v>
      </c>
      <c r="BA76" s="168">
        <f t="shared" si="40"/>
        <v>6.4827699900053286</v>
      </c>
    </row>
    <row r="77" spans="1:53" ht="13.5" customHeight="1" x14ac:dyDescent="0.2">
      <c r="A77" s="166" t="s">
        <v>78</v>
      </c>
      <c r="B77" s="92" t="s">
        <v>117</v>
      </c>
      <c r="C77" s="167">
        <v>2229.7121672515809</v>
      </c>
      <c r="D77" s="167">
        <v>2210.8093404007036</v>
      </c>
      <c r="E77" s="167">
        <v>2185.6905935318382</v>
      </c>
      <c r="F77" s="167">
        <v>2171.3174338370127</v>
      </c>
      <c r="G77" s="167">
        <v>2141.5090771989107</v>
      </c>
      <c r="H77" s="167">
        <v>2086.7905313177494</v>
      </c>
      <c r="I77" s="167">
        <v>2105.5620459784386</v>
      </c>
      <c r="J77" s="167">
        <v>2097.2892267393713</v>
      </c>
      <c r="K77" s="167">
        <v>2054.3368653951043</v>
      </c>
      <c r="L77" s="167">
        <v>2010.3976617044975</v>
      </c>
      <c r="M77" s="167">
        <v>1982.0000804212641</v>
      </c>
      <c r="N77" s="167">
        <v>1957.4459843974394</v>
      </c>
      <c r="O77" s="167">
        <v>1938.8928529891357</v>
      </c>
      <c r="P77" s="167">
        <v>1920.5418049526597</v>
      </c>
      <c r="Q77" s="167">
        <v>1904.1883973736253</v>
      </c>
      <c r="R77" s="167">
        <v>1907.4581723108749</v>
      </c>
      <c r="S77" s="167">
        <v>1893.0977020302823</v>
      </c>
      <c r="T77" s="167">
        <v>1854.6811663786762</v>
      </c>
      <c r="U77" s="167">
        <v>1851.6275116823888</v>
      </c>
      <c r="V77" s="167">
        <v>1816.7657526946296</v>
      </c>
      <c r="W77" s="167">
        <v>1880.6525351161995</v>
      </c>
      <c r="X77" s="167">
        <v>1851.3164978614195</v>
      </c>
      <c r="Y77" s="167">
        <v>1838.9124307427167</v>
      </c>
      <c r="Z77" s="167">
        <v>1847.0992250378849</v>
      </c>
      <c r="AA77" s="167">
        <v>2031.4802501608265</v>
      </c>
      <c r="AB77" s="167">
        <v>2118.2088508561137</v>
      </c>
      <c r="AC77" s="167">
        <v>2149.4170654589279</v>
      </c>
      <c r="AD77" s="167">
        <v>2056.4947779071504</v>
      </c>
      <c r="AE77" s="167">
        <v>2219.1518145714144</v>
      </c>
      <c r="AF77" s="167">
        <v>2132.7848371676646</v>
      </c>
      <c r="AG77" s="168">
        <f>AG10+IF(ISTEXT(AG33),0,AG33*25)+IF(ISTEXT(AG55),0,AG55*298)</f>
        <v>2137.9150270634814</v>
      </c>
      <c r="AH77" s="168">
        <f t="shared" ref="AH77:BA78" si="41">AH10+IF(ISTEXT(AH33),0,AH33*25)+IF(ISTEXT(AH55),0,AH55*298)</f>
        <v>2094.796172848879</v>
      </c>
      <c r="AI77" s="168">
        <f t="shared" si="41"/>
        <v>2091.1508983644176</v>
      </c>
      <c r="AJ77" s="168">
        <f t="shared" si="41"/>
        <v>2089.2452305932729</v>
      </c>
      <c r="AK77" s="168">
        <f t="shared" si="41"/>
        <v>2050.4518292653843</v>
      </c>
      <c r="AL77" s="168">
        <f t="shared" si="41"/>
        <v>2015.7892798384</v>
      </c>
      <c r="AM77" s="168">
        <f t="shared" si="41"/>
        <v>1985.6022596294117</v>
      </c>
      <c r="AN77" s="168">
        <f t="shared" si="41"/>
        <v>1967.5424367821556</v>
      </c>
      <c r="AO77" s="168">
        <f t="shared" si="41"/>
        <v>1956.2081916380821</v>
      </c>
      <c r="AP77" s="168">
        <f t="shared" si="41"/>
        <v>1944.9098641691999</v>
      </c>
      <c r="AQ77" s="168">
        <f t="shared" si="41"/>
        <v>1933.5492141856078</v>
      </c>
      <c r="AR77" s="168">
        <f t="shared" si="41"/>
        <v>1908.6163892350605</v>
      </c>
      <c r="AS77" s="168">
        <f t="shared" si="41"/>
        <v>1897.7373852408161</v>
      </c>
      <c r="AT77" s="168">
        <f t="shared" si="41"/>
        <v>1897.9336781852994</v>
      </c>
      <c r="AU77" s="168">
        <f t="shared" si="41"/>
        <v>1897.8855837858418</v>
      </c>
      <c r="AV77" s="168">
        <f t="shared" si="41"/>
        <v>1863.3625752974733</v>
      </c>
      <c r="AW77" s="168">
        <f t="shared" si="41"/>
        <v>1863.4155830413176</v>
      </c>
      <c r="AX77" s="168">
        <f t="shared" si="41"/>
        <v>1863.8052653270161</v>
      </c>
      <c r="AY77" s="168">
        <f t="shared" si="41"/>
        <v>1863.801496792539</v>
      </c>
      <c r="AZ77" s="168">
        <f t="shared" si="41"/>
        <v>1863.7951618455652</v>
      </c>
      <c r="BA77" s="168">
        <f t="shared" si="41"/>
        <v>1863.65480006763</v>
      </c>
    </row>
    <row r="78" spans="1:53" ht="13.5" customHeight="1" x14ac:dyDescent="0.2">
      <c r="A78" s="166" t="s">
        <v>79</v>
      </c>
      <c r="B78" s="92" t="s">
        <v>118</v>
      </c>
      <c r="C78" s="167">
        <f>IF((IF(ISTEXT(C77),"NO",C77-IF(ISTEXT(C79),0,C79)))=0,"NO",IF(ISTEXT(C77),"NO",C77-IF(ISTEXT(C79),0,C79)))</f>
        <v>2173.6347642782616</v>
      </c>
      <c r="D78" s="167">
        <f t="shared" ref="D78:AE78" si="42">IF((IF(ISTEXT(D77),"NO",D77-IF(ISTEXT(D79),0,D79)))=0,"NO",IF(ISTEXT(D77),"NO",D77-IF(ISTEXT(D79),0,D79)))</f>
        <v>2156.5990274631417</v>
      </c>
      <c r="E78" s="167">
        <f t="shared" si="42"/>
        <v>2133.347370630062</v>
      </c>
      <c r="F78" s="167">
        <f t="shared" si="42"/>
        <v>2120.8413009747323</v>
      </c>
      <c r="G78" s="167">
        <f t="shared" si="42"/>
        <v>2092.9000343724192</v>
      </c>
      <c r="H78" s="167">
        <f t="shared" si="42"/>
        <v>2040.0485785269993</v>
      </c>
      <c r="I78" s="167">
        <f t="shared" si="42"/>
        <v>2060.687183227159</v>
      </c>
      <c r="J78" s="167">
        <f t="shared" si="42"/>
        <v>2054.2814540238987</v>
      </c>
      <c r="K78" s="167">
        <f t="shared" si="42"/>
        <v>2013.1961827153989</v>
      </c>
      <c r="L78" s="167">
        <f t="shared" si="42"/>
        <v>1971.1240690605591</v>
      </c>
      <c r="M78" s="167">
        <f t="shared" si="42"/>
        <v>1944.5935778160297</v>
      </c>
      <c r="N78" s="167">
        <f t="shared" si="42"/>
        <v>1921.9089879393509</v>
      </c>
      <c r="O78" s="167">
        <f t="shared" si="42"/>
        <v>1905.2253626785268</v>
      </c>
      <c r="P78" s="167">
        <f t="shared" si="42"/>
        <v>1888.743820789527</v>
      </c>
      <c r="Q78" s="167">
        <f t="shared" si="42"/>
        <v>1874.2599193579722</v>
      </c>
      <c r="R78" s="167">
        <f t="shared" si="42"/>
        <v>1831.1996695577736</v>
      </c>
      <c r="S78" s="167">
        <f t="shared" si="42"/>
        <v>1818.4730345109442</v>
      </c>
      <c r="T78" s="167">
        <f t="shared" si="42"/>
        <v>1781.4952482956014</v>
      </c>
      <c r="U78" s="167">
        <f t="shared" si="42"/>
        <v>1778.9892550146774</v>
      </c>
      <c r="V78" s="167">
        <f t="shared" si="42"/>
        <v>1745.6224612176482</v>
      </c>
      <c r="W78" s="167">
        <f t="shared" si="42"/>
        <v>1809.8350579922214</v>
      </c>
      <c r="X78" s="167">
        <f t="shared" si="42"/>
        <v>1780.833282658328</v>
      </c>
      <c r="Y78" s="167">
        <f t="shared" si="42"/>
        <v>1764.028336144388</v>
      </c>
      <c r="Z78" s="167">
        <f t="shared" si="42"/>
        <v>1829.0642548502549</v>
      </c>
      <c r="AA78" s="167">
        <f t="shared" si="42"/>
        <v>1824.1987533771683</v>
      </c>
      <c r="AB78" s="167">
        <f t="shared" si="42"/>
        <v>1905.8289561627882</v>
      </c>
      <c r="AC78" s="167">
        <f t="shared" si="42"/>
        <v>2069.609181801015</v>
      </c>
      <c r="AD78" s="167">
        <f t="shared" si="42"/>
        <v>2011.8166733962571</v>
      </c>
      <c r="AE78" s="167">
        <f t="shared" si="42"/>
        <v>2153.8216049600001</v>
      </c>
      <c r="AF78" s="167">
        <f t="shared" ref="AF78" si="43">IF((IF(ISTEXT(AF77),"NO",AF77-IF(ISTEXT(AF79),0,AF79)))=0,"NO",IF(ISTEXT(AF77),"NO",AF77-IF(ISTEXT(AF79),0,AF79)))</f>
        <v>2088.1565814680016</v>
      </c>
      <c r="AG78" s="168">
        <f t="shared" ref="AG78:AV78" si="44">AG11+IF(ISTEXT(AG34),0,AG34*25)+IF(ISTEXT(AG56),0,AG56*298)</f>
        <v>1931.6999067244362</v>
      </c>
      <c r="AH78" s="168">
        <f t="shared" si="44"/>
        <v>1887.6913423380172</v>
      </c>
      <c r="AI78" s="168">
        <f t="shared" si="44"/>
        <v>1885.7443391481302</v>
      </c>
      <c r="AJ78" s="168">
        <f t="shared" si="44"/>
        <v>1885.3583340650848</v>
      </c>
      <c r="AK78" s="168">
        <f t="shared" si="44"/>
        <v>1849.9191508380454</v>
      </c>
      <c r="AL78" s="168">
        <f t="shared" si="44"/>
        <v>1815.6455482831782</v>
      </c>
      <c r="AM78" s="168">
        <f t="shared" si="44"/>
        <v>1787.2302126438108</v>
      </c>
      <c r="AN78" s="168">
        <f t="shared" si="44"/>
        <v>1770.6054465334767</v>
      </c>
      <c r="AO78" s="168">
        <f t="shared" si="44"/>
        <v>1759.864572817334</v>
      </c>
      <c r="AP78" s="168">
        <f t="shared" si="44"/>
        <v>1749.1596866253212</v>
      </c>
      <c r="AQ78" s="168">
        <f t="shared" si="44"/>
        <v>1737.3879434416133</v>
      </c>
      <c r="AR78" s="168">
        <f t="shared" si="44"/>
        <v>1713.1211576879034</v>
      </c>
      <c r="AS78" s="168">
        <f t="shared" si="44"/>
        <v>1701.3105804626202</v>
      </c>
      <c r="AT78" s="168">
        <f t="shared" si="44"/>
        <v>1704.112913830945</v>
      </c>
      <c r="AU78" s="168">
        <f t="shared" si="44"/>
        <v>1704.2107945357154</v>
      </c>
      <c r="AV78" s="168">
        <f t="shared" si="44"/>
        <v>1666.8016296761716</v>
      </c>
      <c r="AW78" s="168">
        <f t="shared" si="41"/>
        <v>1664.7187719194869</v>
      </c>
      <c r="AX78" s="168">
        <f t="shared" si="41"/>
        <v>1668.7904633016722</v>
      </c>
      <c r="AY78" s="168">
        <f t="shared" si="41"/>
        <v>1668.3432332060584</v>
      </c>
      <c r="AZ78" s="168">
        <f t="shared" si="41"/>
        <v>1668.4585522352984</v>
      </c>
      <c r="BA78" s="168">
        <f t="shared" si="41"/>
        <v>1668.6166003788983</v>
      </c>
    </row>
    <row r="79" spans="1:53" ht="13.5" customHeight="1" x14ac:dyDescent="0.2">
      <c r="A79" s="166" t="s">
        <v>80</v>
      </c>
      <c r="B79" s="92" t="s">
        <v>119</v>
      </c>
      <c r="C79" s="167">
        <f t="shared" ref="C79:AE79" si="45">IF(ISTEXT(C13),0,C13)+IF(ISTEXT(C35),0,C35*25)+IF(ISTEXT(C57),0,C57*298)</f>
        <v>56.07740297331916</v>
      </c>
      <c r="D79" s="167">
        <f t="shared" si="45"/>
        <v>54.210312937561802</v>
      </c>
      <c r="E79" s="167">
        <f t="shared" si="45"/>
        <v>52.343222901776471</v>
      </c>
      <c r="F79" s="167">
        <f t="shared" si="45"/>
        <v>50.476132862280473</v>
      </c>
      <c r="G79" s="167">
        <f t="shared" si="45"/>
        <v>48.609042826491461</v>
      </c>
      <c r="H79" s="167">
        <f t="shared" si="45"/>
        <v>46.741952790750126</v>
      </c>
      <c r="I79" s="167">
        <f t="shared" si="45"/>
        <v>44.874862751279792</v>
      </c>
      <c r="J79" s="167">
        <f t="shared" si="45"/>
        <v>43.007772715472456</v>
      </c>
      <c r="K79" s="167">
        <f t="shared" si="45"/>
        <v>41.140682679705456</v>
      </c>
      <c r="L79" s="167">
        <f t="shared" si="45"/>
        <v>39.273592643938457</v>
      </c>
      <c r="M79" s="167">
        <f t="shared" si="45"/>
        <v>37.406502605234451</v>
      </c>
      <c r="N79" s="167">
        <f t="shared" si="45"/>
        <v>35.536996458088446</v>
      </c>
      <c r="O79" s="167">
        <f t="shared" si="45"/>
        <v>33.667490310608777</v>
      </c>
      <c r="P79" s="167">
        <f t="shared" si="45"/>
        <v>31.797984163132778</v>
      </c>
      <c r="Q79" s="167">
        <f t="shared" si="45"/>
        <v>29.928478015653109</v>
      </c>
      <c r="R79" s="167">
        <f t="shared" si="45"/>
        <v>76.258502753101396</v>
      </c>
      <c r="S79" s="167">
        <f t="shared" si="45"/>
        <v>74.624667519338075</v>
      </c>
      <c r="T79" s="167">
        <f t="shared" si="45"/>
        <v>73.185918083074739</v>
      </c>
      <c r="U79" s="167">
        <f t="shared" si="45"/>
        <v>72.638256667711403</v>
      </c>
      <c r="V79" s="167">
        <f t="shared" si="45"/>
        <v>71.143291476981403</v>
      </c>
      <c r="W79" s="167">
        <f t="shared" si="45"/>
        <v>70.817477123978065</v>
      </c>
      <c r="X79" s="167">
        <f t="shared" si="45"/>
        <v>70.483215203091405</v>
      </c>
      <c r="Y79" s="167">
        <f t="shared" si="45"/>
        <v>74.884094598328488</v>
      </c>
      <c r="Z79" s="167">
        <f t="shared" si="45"/>
        <v>18.034970187630019</v>
      </c>
      <c r="AA79" s="167">
        <f t="shared" si="45"/>
        <v>207.28149678365824</v>
      </c>
      <c r="AB79" s="167">
        <f t="shared" si="45"/>
        <v>212.37989469332547</v>
      </c>
      <c r="AC79" s="167">
        <f t="shared" si="45"/>
        <v>79.807883657912868</v>
      </c>
      <c r="AD79" s="167">
        <f t="shared" si="45"/>
        <v>44.67810451089337</v>
      </c>
      <c r="AE79" s="167">
        <f t="shared" si="45"/>
        <v>65.330209611414261</v>
      </c>
      <c r="AF79" s="167">
        <f t="shared" ref="AF79" si="46">IF(ISTEXT(AF13),0,AF13)+IF(ISTEXT(AF35),0,AF35*25)+IF(ISTEXT(AF57),0,AF57*298)</f>
        <v>44.628255699662851</v>
      </c>
      <c r="AG79" s="168">
        <f>AG13+IF(ISTEXT(AG35),0,AG35*25)+IF(ISTEXT(AG57),0,AG57*298)</f>
        <v>26.69531120509626</v>
      </c>
      <c r="AH79" s="168">
        <f t="shared" ref="AH79:BA79" si="47">AH13+IF(ISTEXT(AH35),0,AH35*25)+IF(ISTEXT(AH57),0,AH57*298)</f>
        <v>27.964373564412739</v>
      </c>
      <c r="AI79" s="168">
        <f t="shared" si="47"/>
        <v>28.067744574525928</v>
      </c>
      <c r="AJ79" s="168">
        <f t="shared" si="47"/>
        <v>28.183897902051314</v>
      </c>
      <c r="AK79" s="168">
        <f t="shared" si="47"/>
        <v>28.299966676202608</v>
      </c>
      <c r="AL79" s="168">
        <f t="shared" si="47"/>
        <v>30.106997585334845</v>
      </c>
      <c r="AM79" s="168">
        <f t="shared" si="47"/>
        <v>30.531964203214166</v>
      </c>
      <c r="AN79" s="168">
        <f t="shared" si="47"/>
        <v>30.956855528792126</v>
      </c>
      <c r="AO79" s="168">
        <f t="shared" si="47"/>
        <v>31.381674350861086</v>
      </c>
      <c r="AP79" s="168">
        <f t="shared" si="47"/>
        <v>31.806423323991844</v>
      </c>
      <c r="AQ79" s="168">
        <f t="shared" si="47"/>
        <v>33.235706774107577</v>
      </c>
      <c r="AR79" s="168">
        <f t="shared" si="47"/>
        <v>33.579776952270272</v>
      </c>
      <c r="AS79" s="168">
        <f t="shared" si="47"/>
        <v>35.521459558309253</v>
      </c>
      <c r="AT79" s="168">
        <f t="shared" si="47"/>
        <v>32.915419134467705</v>
      </c>
      <c r="AU79" s="168">
        <f t="shared" si="47"/>
        <v>32.769444030239832</v>
      </c>
      <c r="AV79" s="168">
        <f t="shared" si="47"/>
        <v>35.65560040141515</v>
      </c>
      <c r="AW79" s="168">
        <f t="shared" si="47"/>
        <v>37.791465901944001</v>
      </c>
      <c r="AX79" s="168">
        <f t="shared" si="47"/>
        <v>34.109456805457192</v>
      </c>
      <c r="AY79" s="168">
        <f t="shared" si="47"/>
        <v>34.552918366593879</v>
      </c>
      <c r="AZ79" s="168">
        <f t="shared" si="47"/>
        <v>34.431264390380271</v>
      </c>
      <c r="BA79" s="168">
        <f t="shared" si="47"/>
        <v>34.132854468845032</v>
      </c>
    </row>
    <row r="80" spans="1:53" ht="13.5" customHeight="1" x14ac:dyDescent="0.2">
      <c r="A80" s="166" t="s">
        <v>81</v>
      </c>
      <c r="B80" s="92" t="s">
        <v>120</v>
      </c>
      <c r="C80" s="167">
        <v>110.8240300913716</v>
      </c>
      <c r="D80" s="167">
        <v>102.95613666384092</v>
      </c>
      <c r="E80" s="167">
        <v>103.00589540140258</v>
      </c>
      <c r="F80" s="167">
        <v>90.967680805569245</v>
      </c>
      <c r="G80" s="167">
        <v>87.682826209760904</v>
      </c>
      <c r="H80" s="167">
        <v>83.9811449471609</v>
      </c>
      <c r="I80" s="167">
        <v>98.82825035109758</v>
      </c>
      <c r="J80" s="167">
        <v>120.55299575536426</v>
      </c>
      <c r="K80" s="167">
        <v>101.42872782604758</v>
      </c>
      <c r="L80" s="167">
        <v>84.597006563684246</v>
      </c>
      <c r="M80" s="167">
        <v>83.813111967950903</v>
      </c>
      <c r="N80" s="167">
        <v>92.612724700234239</v>
      </c>
      <c r="O80" s="167">
        <v>103.28805743317092</v>
      </c>
      <c r="P80" s="167">
        <v>99.166043499404239</v>
      </c>
      <c r="Q80" s="167">
        <v>106.08993623172425</v>
      </c>
      <c r="R80" s="167">
        <v>266.20569086348104</v>
      </c>
      <c r="S80" s="167">
        <v>270.09809512811773</v>
      </c>
      <c r="T80" s="167">
        <v>251.72751010237437</v>
      </c>
      <c r="U80" s="167">
        <v>232.92540203739435</v>
      </c>
      <c r="V80" s="167">
        <v>247.8877091661177</v>
      </c>
      <c r="W80" s="167">
        <v>240.8698471428377</v>
      </c>
      <c r="X80" s="167">
        <v>248.23125093879105</v>
      </c>
      <c r="Y80" s="167">
        <v>81.800972607229184</v>
      </c>
      <c r="Z80" s="167">
        <v>55.068622739528593</v>
      </c>
      <c r="AA80" s="167">
        <v>81.224251530469971</v>
      </c>
      <c r="AB80" s="167">
        <v>70.291214995221623</v>
      </c>
      <c r="AC80" s="167">
        <v>100.31656065864497</v>
      </c>
      <c r="AD80" s="167">
        <v>47.062410883211598</v>
      </c>
      <c r="AE80" s="167">
        <v>92.133917967994975</v>
      </c>
      <c r="AF80" s="167">
        <v>71.03462168373828</v>
      </c>
      <c r="AG80" s="168">
        <f>IF(ISTEXT(AG14),0,AG14)+IF(ISTEXT(AG36),0,AG36*25)+IF(ISTEXT(AG58),0,AG58*298)</f>
        <v>32.357524579926128</v>
      </c>
      <c r="AH80" s="168">
        <f t="shared" ref="AH80:BA90" si="48">IF(ISTEXT(AH14),0,AH14)+IF(ISTEXT(AH36),0,AH36*25)+IF(ISTEXT(AH58),0,AH58*298)</f>
        <v>25.474365460233916</v>
      </c>
      <c r="AI80" s="168">
        <f t="shared" si="48"/>
        <v>25.0000286086172</v>
      </c>
      <c r="AJ80" s="168">
        <f t="shared" si="48"/>
        <v>10.288038762448839</v>
      </c>
      <c r="AK80" s="168">
        <f t="shared" si="48"/>
        <v>9.8138155856525309</v>
      </c>
      <c r="AL80" s="168">
        <f t="shared" si="48"/>
        <v>19.991804987525249</v>
      </c>
      <c r="AM80" s="168">
        <f t="shared" si="48"/>
        <v>19.517687022103789</v>
      </c>
      <c r="AN80" s="168">
        <f t="shared" si="48"/>
        <v>19.043618748718568</v>
      </c>
      <c r="AO80" s="168">
        <f t="shared" si="48"/>
        <v>18.569598351023448</v>
      </c>
      <c r="AP80" s="168">
        <f t="shared" si="48"/>
        <v>18.095624100128351</v>
      </c>
      <c r="AQ80" s="168">
        <f t="shared" si="48"/>
        <v>17.621694349398059</v>
      </c>
      <c r="AR80" s="168">
        <f t="shared" si="48"/>
        <v>28.273468353184729</v>
      </c>
      <c r="AS80" s="168">
        <f t="shared" si="48"/>
        <v>27.799622968063861</v>
      </c>
      <c r="AT80" s="168">
        <f t="shared" si="48"/>
        <v>27.325817590046913</v>
      </c>
      <c r="AU80" s="168">
        <f t="shared" si="48"/>
        <v>26.852050856412493</v>
      </c>
      <c r="AV80" s="168">
        <f t="shared" si="48"/>
        <v>26.433287059491821</v>
      </c>
      <c r="AW80" s="168">
        <f t="shared" si="48"/>
        <v>25.26761788856113</v>
      </c>
      <c r="AX80" s="168">
        <f t="shared" si="48"/>
        <v>24.101696320596336</v>
      </c>
      <c r="AY80" s="168">
        <f t="shared" si="48"/>
        <v>22.935508270748112</v>
      </c>
      <c r="AZ80" s="168">
        <f t="shared" si="48"/>
        <v>21.769038586309179</v>
      </c>
      <c r="BA80" s="168">
        <f t="shared" si="48"/>
        <v>20.602270943558057</v>
      </c>
    </row>
    <row r="81" spans="1:57" ht="13.5" customHeight="1" x14ac:dyDescent="0.2">
      <c r="A81" s="166" t="s">
        <v>82</v>
      </c>
      <c r="B81" s="92" t="s">
        <v>121</v>
      </c>
      <c r="C81" s="167">
        <f>IF((IF(ISTEXT(C80),"NO",C80-IF(ISTEXT(C82),0,C82)))=0,"NO",IF(ISTEXT(C80),"NO",C80-IF(ISTEXT(C82),0,C82)))</f>
        <v>101.55366914965425</v>
      </c>
      <c r="D81" s="167">
        <f t="shared" ref="D81:AE81" si="49">IF((IF(ISTEXT(D80),"NO",D80-IF(ISTEXT(D82),0,D82)))=0,"NO",IF(ISTEXT(D80),"NO",D80-IF(ISTEXT(D82),0,D82)))</f>
        <v>93.679399675970913</v>
      </c>
      <c r="E81" s="167">
        <f t="shared" si="49"/>
        <v>93.724836868979239</v>
      </c>
      <c r="F81" s="167">
        <f t="shared" si="49"/>
        <v>81.68230072862923</v>
      </c>
      <c r="G81" s="167">
        <f t="shared" si="49"/>
        <v>78.393124588304218</v>
      </c>
      <c r="H81" s="167">
        <f t="shared" si="49"/>
        <v>74.687121781187557</v>
      </c>
      <c r="I81" s="167">
        <f t="shared" si="49"/>
        <v>89.529905640937571</v>
      </c>
      <c r="J81" s="167">
        <f t="shared" si="49"/>
        <v>111.25032950068758</v>
      </c>
      <c r="K81" s="167">
        <f t="shared" si="49"/>
        <v>92.121740026854241</v>
      </c>
      <c r="L81" s="167">
        <f t="shared" si="49"/>
        <v>75.28569721993756</v>
      </c>
      <c r="M81" s="167">
        <f t="shared" si="49"/>
        <v>74.49748107968756</v>
      </c>
      <c r="N81" s="167">
        <f t="shared" si="49"/>
        <v>83.296278272520894</v>
      </c>
      <c r="O81" s="167">
        <f t="shared" si="49"/>
        <v>93.97079546560424</v>
      </c>
      <c r="P81" s="167">
        <f t="shared" si="49"/>
        <v>89.847965992020903</v>
      </c>
      <c r="Q81" s="167">
        <f t="shared" si="49"/>
        <v>96.77104318485425</v>
      </c>
      <c r="R81" s="167">
        <f t="shared" si="49"/>
        <v>92.680897359770881</v>
      </c>
      <c r="S81" s="167">
        <f t="shared" si="49"/>
        <v>96.630650169104257</v>
      </c>
      <c r="T81" s="167">
        <f t="shared" si="49"/>
        <v>78.28017631202087</v>
      </c>
      <c r="U81" s="167">
        <f t="shared" si="49"/>
        <v>59.304462454937521</v>
      </c>
      <c r="V81" s="167">
        <f t="shared" si="49"/>
        <v>74.300121931187533</v>
      </c>
      <c r="W81" s="167">
        <f t="shared" si="49"/>
        <v>67.283601415437545</v>
      </c>
      <c r="X81" s="167">
        <f t="shared" si="49"/>
        <v>74.488334217020878</v>
      </c>
      <c r="Y81" s="167">
        <f t="shared" si="49"/>
        <v>66.130488139770875</v>
      </c>
      <c r="Z81" s="167">
        <f t="shared" si="49"/>
        <v>58.42046274684494</v>
      </c>
      <c r="AA81" s="167">
        <f t="shared" si="49"/>
        <v>67.886145245761625</v>
      </c>
      <c r="AB81" s="167">
        <f t="shared" si="49"/>
        <v>61.390492611261614</v>
      </c>
      <c r="AC81" s="167">
        <f t="shared" si="49"/>
        <v>64.966292388844948</v>
      </c>
      <c r="AD81" s="167">
        <f t="shared" si="49"/>
        <v>55.754839750678272</v>
      </c>
      <c r="AE81" s="167">
        <f t="shared" si="49"/>
        <v>78.627725943761618</v>
      </c>
      <c r="AF81" s="167">
        <f t="shared" ref="AF81" si="50">IF((IF(ISTEXT(AF80),"NO",AF80-IF(ISTEXT(AF82),0,AF82)))=0,"NO",IF(ISTEXT(AF80),"NO",AF80-IF(ISTEXT(AF82),0,AF82)))</f>
        <v>56.70049709459493</v>
      </c>
      <c r="AG81" s="168">
        <f t="shared" ref="AG81:AV90" si="51">IF(ISTEXT(AG15),0,AG15)+IF(ISTEXT(AG37),0,AG37*25)+IF(ISTEXT(AG59),0,AG59*298)</f>
        <v>8.9896927337615988</v>
      </c>
      <c r="AH81" s="168">
        <f t="shared" si="51"/>
        <v>8.9896927337615988</v>
      </c>
      <c r="AI81" s="168">
        <f t="shared" si="51"/>
        <v>8.9896927337615988</v>
      </c>
      <c r="AJ81" s="168">
        <f t="shared" si="51"/>
        <v>8.9896927337615988</v>
      </c>
      <c r="AK81" s="168">
        <f t="shared" si="51"/>
        <v>8.9896927337615988</v>
      </c>
      <c r="AL81" s="168">
        <f t="shared" si="51"/>
        <v>8.9896927337615988</v>
      </c>
      <c r="AM81" s="168">
        <f t="shared" si="51"/>
        <v>8.9896927337615988</v>
      </c>
      <c r="AN81" s="168">
        <f t="shared" si="51"/>
        <v>8.9896927337615988</v>
      </c>
      <c r="AO81" s="168">
        <f t="shared" si="51"/>
        <v>8.9896927337615988</v>
      </c>
      <c r="AP81" s="168">
        <f t="shared" si="51"/>
        <v>8.9896927337615988</v>
      </c>
      <c r="AQ81" s="168">
        <f t="shared" si="51"/>
        <v>8.9896927337615988</v>
      </c>
      <c r="AR81" s="168">
        <f t="shared" si="51"/>
        <v>8.9896927337615988</v>
      </c>
      <c r="AS81" s="168">
        <f t="shared" si="51"/>
        <v>8.9896927337615988</v>
      </c>
      <c r="AT81" s="168">
        <f t="shared" si="51"/>
        <v>8.9896927337615988</v>
      </c>
      <c r="AU81" s="168">
        <f t="shared" si="51"/>
        <v>8.9896927337615988</v>
      </c>
      <c r="AV81" s="168">
        <f t="shared" si="51"/>
        <v>8.9896927337615988</v>
      </c>
      <c r="AW81" s="168">
        <f t="shared" si="48"/>
        <v>8.9896927337615988</v>
      </c>
      <c r="AX81" s="168">
        <f t="shared" si="48"/>
        <v>8.9896927337615988</v>
      </c>
      <c r="AY81" s="168">
        <f t="shared" si="48"/>
        <v>8.9896927337615988</v>
      </c>
      <c r="AZ81" s="168">
        <f t="shared" si="48"/>
        <v>8.9896927337615988</v>
      </c>
      <c r="BA81" s="168">
        <f t="shared" si="48"/>
        <v>8.9896927337615988</v>
      </c>
    </row>
    <row r="82" spans="1:57" ht="13.5" customHeight="1" x14ac:dyDescent="0.2">
      <c r="A82" s="166" t="s">
        <v>83</v>
      </c>
      <c r="B82" s="92" t="s">
        <v>122</v>
      </c>
      <c r="C82" s="167">
        <f t="shared" ref="C82:AE82" si="52">IF(ISTEXT(C16),0,C16)+IF(ISTEXT(C38),0,C38*25)+IF(ISTEXT(C60),0,C60*298)</f>
        <v>9.2703609417173407</v>
      </c>
      <c r="D82" s="167">
        <f t="shared" si="52"/>
        <v>9.2767369878700094</v>
      </c>
      <c r="E82" s="167">
        <f t="shared" si="52"/>
        <v>9.2810585324233408</v>
      </c>
      <c r="F82" s="167">
        <f t="shared" si="52"/>
        <v>9.2853800769400099</v>
      </c>
      <c r="G82" s="167">
        <f t="shared" si="52"/>
        <v>9.2897016214566808</v>
      </c>
      <c r="H82" s="167">
        <f t="shared" si="52"/>
        <v>9.2940231659733392</v>
      </c>
      <c r="I82" s="167">
        <f t="shared" si="52"/>
        <v>9.2983447101600092</v>
      </c>
      <c r="J82" s="167">
        <f t="shared" si="52"/>
        <v>9.3026662546766801</v>
      </c>
      <c r="K82" s="167">
        <f t="shared" si="52"/>
        <v>9.3069877991933403</v>
      </c>
      <c r="L82" s="167">
        <f t="shared" si="52"/>
        <v>9.3113093437466805</v>
      </c>
      <c r="M82" s="167">
        <f t="shared" si="52"/>
        <v>9.3156308882633407</v>
      </c>
      <c r="N82" s="167">
        <f t="shared" si="52"/>
        <v>9.3164464277133394</v>
      </c>
      <c r="O82" s="167">
        <f t="shared" si="52"/>
        <v>9.3172619675666795</v>
      </c>
      <c r="P82" s="167">
        <f t="shared" si="52"/>
        <v>9.3180775073833395</v>
      </c>
      <c r="Q82" s="167">
        <f t="shared" si="52"/>
        <v>9.3188930468700093</v>
      </c>
      <c r="R82" s="167">
        <f t="shared" si="52"/>
        <v>173.52479350371016</v>
      </c>
      <c r="S82" s="167">
        <f t="shared" si="52"/>
        <v>173.46744495901348</v>
      </c>
      <c r="T82" s="167">
        <f t="shared" si="52"/>
        <v>173.4473337903535</v>
      </c>
      <c r="U82" s="167">
        <f t="shared" si="52"/>
        <v>173.62093958245683</v>
      </c>
      <c r="V82" s="167">
        <f t="shared" si="52"/>
        <v>173.58758723493017</v>
      </c>
      <c r="W82" s="167">
        <f t="shared" si="52"/>
        <v>173.58624572740015</v>
      </c>
      <c r="X82" s="167">
        <f t="shared" si="52"/>
        <v>173.74291672177017</v>
      </c>
      <c r="Y82" s="167">
        <f t="shared" si="52"/>
        <v>15.67048446745831</v>
      </c>
      <c r="Z82" s="167">
        <f t="shared" si="52"/>
        <v>-3.3518400073163499</v>
      </c>
      <c r="AA82" s="167">
        <f t="shared" si="52"/>
        <v>13.338106284708349</v>
      </c>
      <c r="AB82" s="167">
        <f t="shared" si="52"/>
        <v>8.9007223839600105</v>
      </c>
      <c r="AC82" s="167">
        <f t="shared" si="52"/>
        <v>35.350268269800033</v>
      </c>
      <c r="AD82" s="167">
        <f t="shared" si="52"/>
        <v>-8.6924288674666705</v>
      </c>
      <c r="AE82" s="167">
        <f t="shared" si="52"/>
        <v>13.50619202423335</v>
      </c>
      <c r="AF82" s="167">
        <f t="shared" ref="AF82" si="53">IF(ISTEXT(AF16),0,AF16)+IF(ISTEXT(AF38),0,AF38*25)+IF(ISTEXT(AF60),0,AF60*298)</f>
        <v>14.33412458914335</v>
      </c>
      <c r="AG82" s="168">
        <f t="shared" si="51"/>
        <v>23.367831846164531</v>
      </c>
      <c r="AH82" s="168">
        <f t="shared" si="48"/>
        <v>16.484672726472319</v>
      </c>
      <c r="AI82" s="168">
        <f t="shared" si="48"/>
        <v>16.010335874855599</v>
      </c>
      <c r="AJ82" s="168">
        <f t="shared" si="48"/>
        <v>1.2983460286872415</v>
      </c>
      <c r="AK82" s="168">
        <f t="shared" si="48"/>
        <v>0.82412285189093026</v>
      </c>
      <c r="AL82" s="168">
        <f t="shared" si="48"/>
        <v>11.00211225376365</v>
      </c>
      <c r="AM82" s="168">
        <f t="shared" si="48"/>
        <v>10.527994288342189</v>
      </c>
      <c r="AN82" s="168">
        <f t="shared" si="48"/>
        <v>10.053926014956971</v>
      </c>
      <c r="AO82" s="168">
        <f t="shared" si="48"/>
        <v>9.5799056172618506</v>
      </c>
      <c r="AP82" s="168">
        <f t="shared" si="48"/>
        <v>9.1059313663667503</v>
      </c>
      <c r="AQ82" s="168">
        <f t="shared" si="48"/>
        <v>8.6320016156364616</v>
      </c>
      <c r="AR82" s="168">
        <f t="shared" si="48"/>
        <v>19.283775619423128</v>
      </c>
      <c r="AS82" s="168">
        <f t="shared" si="48"/>
        <v>18.809930234302264</v>
      </c>
      <c r="AT82" s="168">
        <f t="shared" si="48"/>
        <v>18.336124856285313</v>
      </c>
      <c r="AU82" s="168">
        <f t="shared" si="48"/>
        <v>17.862358122650893</v>
      </c>
      <c r="AV82" s="168">
        <f t="shared" si="48"/>
        <v>17.443594325730224</v>
      </c>
      <c r="AW82" s="168">
        <f t="shared" si="48"/>
        <v>16.277925154799529</v>
      </c>
      <c r="AX82" s="168">
        <f t="shared" si="48"/>
        <v>15.112003586834735</v>
      </c>
      <c r="AY82" s="168">
        <f t="shared" si="48"/>
        <v>13.945815536986517</v>
      </c>
      <c r="AZ82" s="168">
        <f t="shared" si="48"/>
        <v>12.779345852547582</v>
      </c>
      <c r="BA82" s="168">
        <f t="shared" si="48"/>
        <v>11.612578209796464</v>
      </c>
    </row>
    <row r="83" spans="1:57" ht="13.5" customHeight="1" x14ac:dyDescent="0.2">
      <c r="A83" s="166" t="s">
        <v>84</v>
      </c>
      <c r="B83" s="92" t="s">
        <v>123</v>
      </c>
      <c r="C83" s="167">
        <v>472.21280977195681</v>
      </c>
      <c r="D83" s="167">
        <v>468.82140042094613</v>
      </c>
      <c r="E83" s="167">
        <v>465.42999107409179</v>
      </c>
      <c r="F83" s="167">
        <v>462.03858172325806</v>
      </c>
      <c r="G83" s="167">
        <v>458.64717237638905</v>
      </c>
      <c r="H83" s="167">
        <v>440.03679410710737</v>
      </c>
      <c r="I83" s="167">
        <v>421.42641583752766</v>
      </c>
      <c r="J83" s="167">
        <v>402.816037568544</v>
      </c>
      <c r="K83" s="167">
        <v>384.20565930263098</v>
      </c>
      <c r="L83" s="167">
        <v>365.59528102938458</v>
      </c>
      <c r="M83" s="167">
        <v>346.98490276013956</v>
      </c>
      <c r="N83" s="167">
        <v>328.35115136385986</v>
      </c>
      <c r="O83" s="167">
        <v>309.71739996391346</v>
      </c>
      <c r="P83" s="167">
        <v>291.08364856126315</v>
      </c>
      <c r="Q83" s="167">
        <v>284.27900505635347</v>
      </c>
      <c r="R83" s="167">
        <v>275.9633504073953</v>
      </c>
      <c r="S83" s="167">
        <v>269.03238657196516</v>
      </c>
      <c r="T83" s="167">
        <v>262.17152254386008</v>
      </c>
      <c r="U83" s="167">
        <v>255.63085147008459</v>
      </c>
      <c r="V83" s="167">
        <v>248.74978754159483</v>
      </c>
      <c r="W83" s="167">
        <v>241.92844867796268</v>
      </c>
      <c r="X83" s="167">
        <v>273.80873258090628</v>
      </c>
      <c r="Y83" s="167">
        <v>264.47206615799229</v>
      </c>
      <c r="Z83" s="167">
        <v>268.19907001219411</v>
      </c>
      <c r="AA83" s="167">
        <v>233.81175040908593</v>
      </c>
      <c r="AB83" s="167">
        <v>255.88088847247025</v>
      </c>
      <c r="AC83" s="167">
        <v>278.53218105775852</v>
      </c>
      <c r="AD83" s="167">
        <v>211.24093494125088</v>
      </c>
      <c r="AE83" s="167">
        <v>229.97281881421119</v>
      </c>
      <c r="AF83" s="167">
        <v>223.00617389826905</v>
      </c>
      <c r="AG83" s="168">
        <f t="shared" si="51"/>
        <v>211.66957137308256</v>
      </c>
      <c r="AH83" s="168">
        <f t="shared" si="48"/>
        <v>217.08747606731262</v>
      </c>
      <c r="AI83" s="168">
        <f t="shared" si="48"/>
        <v>219.816620073938</v>
      </c>
      <c r="AJ83" s="168">
        <f t="shared" si="48"/>
        <v>222.56360486715954</v>
      </c>
      <c r="AK83" s="168">
        <f t="shared" si="48"/>
        <v>225.31059100392099</v>
      </c>
      <c r="AL83" s="168">
        <f t="shared" si="48"/>
        <v>228.057578485807</v>
      </c>
      <c r="AM83" s="168">
        <f t="shared" si="48"/>
        <v>230.80456731440452</v>
      </c>
      <c r="AN83" s="168">
        <f t="shared" si="48"/>
        <v>233.55155749130299</v>
      </c>
      <c r="AO83" s="168">
        <f t="shared" si="48"/>
        <v>236.29854901809443</v>
      </c>
      <c r="AP83" s="168">
        <f t="shared" si="48"/>
        <v>239.04554189637327</v>
      </c>
      <c r="AQ83" s="168">
        <f t="shared" si="48"/>
        <v>241.79253612773647</v>
      </c>
      <c r="AR83" s="168">
        <f t="shared" si="48"/>
        <v>244.53953171378362</v>
      </c>
      <c r="AS83" s="168">
        <f t="shared" si="48"/>
        <v>247.28652865611676</v>
      </c>
      <c r="AT83" s="168">
        <f t="shared" si="48"/>
        <v>250.03352695634038</v>
      </c>
      <c r="AU83" s="168">
        <f t="shared" si="48"/>
        <v>252.78052661606159</v>
      </c>
      <c r="AV83" s="168">
        <f t="shared" si="48"/>
        <v>252.38472504391049</v>
      </c>
      <c r="AW83" s="168">
        <f t="shared" si="48"/>
        <v>251.98892483447878</v>
      </c>
      <c r="AX83" s="168">
        <f t="shared" si="48"/>
        <v>251.59312598938124</v>
      </c>
      <c r="AY83" s="168">
        <f t="shared" si="48"/>
        <v>251.19732851023511</v>
      </c>
      <c r="AZ83" s="168">
        <f t="shared" si="48"/>
        <v>250.80153239866016</v>
      </c>
      <c r="BA83" s="168">
        <f t="shared" si="48"/>
        <v>250.40573765627877</v>
      </c>
    </row>
    <row r="84" spans="1:57" ht="13.5" customHeight="1" x14ac:dyDescent="0.2">
      <c r="A84" s="166" t="s">
        <v>85</v>
      </c>
      <c r="B84" s="92" t="s">
        <v>124</v>
      </c>
      <c r="C84" s="167">
        <f>C83-C85</f>
        <v>0</v>
      </c>
      <c r="D84" s="167">
        <f t="shared" ref="D84:AE84" si="54">D83-D85</f>
        <v>0</v>
      </c>
      <c r="E84" s="167">
        <f t="shared" si="54"/>
        <v>0</v>
      </c>
      <c r="F84" s="167">
        <f t="shared" si="54"/>
        <v>0</v>
      </c>
      <c r="G84" s="167">
        <f t="shared" si="54"/>
        <v>0</v>
      </c>
      <c r="H84" s="167">
        <f t="shared" si="54"/>
        <v>0</v>
      </c>
      <c r="I84" s="167">
        <f t="shared" si="54"/>
        <v>0</v>
      </c>
      <c r="J84" s="167">
        <f t="shared" si="54"/>
        <v>0</v>
      </c>
      <c r="K84" s="167">
        <f t="shared" si="54"/>
        <v>0</v>
      </c>
      <c r="L84" s="167">
        <f t="shared" si="54"/>
        <v>0</v>
      </c>
      <c r="M84" s="167">
        <f t="shared" si="54"/>
        <v>0</v>
      </c>
      <c r="N84" s="167">
        <f t="shared" si="54"/>
        <v>0</v>
      </c>
      <c r="O84" s="167">
        <f t="shared" si="54"/>
        <v>0</v>
      </c>
      <c r="P84" s="167">
        <f t="shared" si="54"/>
        <v>0</v>
      </c>
      <c r="Q84" s="167">
        <f t="shared" si="54"/>
        <v>0</v>
      </c>
      <c r="R84" s="167">
        <f t="shared" si="54"/>
        <v>0</v>
      </c>
      <c r="S84" s="167">
        <f t="shared" si="54"/>
        <v>0</v>
      </c>
      <c r="T84" s="167">
        <f t="shared" si="54"/>
        <v>0</v>
      </c>
      <c r="U84" s="167">
        <f t="shared" si="54"/>
        <v>0</v>
      </c>
      <c r="V84" s="167">
        <f t="shared" si="54"/>
        <v>0</v>
      </c>
      <c r="W84" s="167">
        <f t="shared" si="54"/>
        <v>0</v>
      </c>
      <c r="X84" s="167">
        <f t="shared" si="54"/>
        <v>0</v>
      </c>
      <c r="Y84" s="167">
        <f t="shared" si="54"/>
        <v>0</v>
      </c>
      <c r="Z84" s="167">
        <f t="shared" si="54"/>
        <v>0</v>
      </c>
      <c r="AA84" s="167">
        <f t="shared" si="54"/>
        <v>0</v>
      </c>
      <c r="AB84" s="167">
        <f t="shared" si="54"/>
        <v>0</v>
      </c>
      <c r="AC84" s="167">
        <f t="shared" si="54"/>
        <v>0</v>
      </c>
      <c r="AD84" s="167">
        <f t="shared" si="54"/>
        <v>0</v>
      </c>
      <c r="AE84" s="167">
        <f t="shared" si="54"/>
        <v>0</v>
      </c>
      <c r="AF84" s="167">
        <f t="shared" ref="AF84" si="55">AF83-AF85</f>
        <v>0</v>
      </c>
      <c r="AG84" s="168">
        <f t="shared" si="51"/>
        <v>0</v>
      </c>
      <c r="AH84" s="168">
        <f t="shared" si="48"/>
        <v>0</v>
      </c>
      <c r="AI84" s="168">
        <f t="shared" si="48"/>
        <v>0</v>
      </c>
      <c r="AJ84" s="168">
        <f t="shared" si="48"/>
        <v>0</v>
      </c>
      <c r="AK84" s="168">
        <f t="shared" si="48"/>
        <v>0</v>
      </c>
      <c r="AL84" s="168">
        <f t="shared" si="48"/>
        <v>0</v>
      </c>
      <c r="AM84" s="168">
        <f t="shared" si="48"/>
        <v>0</v>
      </c>
      <c r="AN84" s="168">
        <f t="shared" si="48"/>
        <v>0</v>
      </c>
      <c r="AO84" s="168">
        <f t="shared" si="48"/>
        <v>0</v>
      </c>
      <c r="AP84" s="168">
        <f t="shared" si="48"/>
        <v>0</v>
      </c>
      <c r="AQ84" s="168">
        <f t="shared" si="48"/>
        <v>0</v>
      </c>
      <c r="AR84" s="168">
        <f t="shared" si="48"/>
        <v>0</v>
      </c>
      <c r="AS84" s="168">
        <f t="shared" si="48"/>
        <v>0</v>
      </c>
      <c r="AT84" s="168">
        <f t="shared" si="48"/>
        <v>0</v>
      </c>
      <c r="AU84" s="168">
        <f t="shared" si="48"/>
        <v>0</v>
      </c>
      <c r="AV84" s="168">
        <f t="shared" si="48"/>
        <v>0</v>
      </c>
      <c r="AW84" s="168">
        <f t="shared" si="48"/>
        <v>0</v>
      </c>
      <c r="AX84" s="168">
        <f t="shared" si="48"/>
        <v>0</v>
      </c>
      <c r="AY84" s="168">
        <f t="shared" si="48"/>
        <v>0</v>
      </c>
      <c r="AZ84" s="168">
        <f t="shared" si="48"/>
        <v>0</v>
      </c>
      <c r="BA84" s="168">
        <f t="shared" si="48"/>
        <v>0</v>
      </c>
    </row>
    <row r="85" spans="1:57" ht="13.5" customHeight="1" x14ac:dyDescent="0.2">
      <c r="A85" s="166" t="s">
        <v>86</v>
      </c>
      <c r="B85" s="92" t="s">
        <v>125</v>
      </c>
      <c r="C85" s="167">
        <f>C19+C63*298</f>
        <v>472.21280977195681</v>
      </c>
      <c r="D85" s="167">
        <f t="shared" ref="D85:AE85" si="56">D19+D63*298</f>
        <v>468.82140042094613</v>
      </c>
      <c r="E85" s="167">
        <f t="shared" si="56"/>
        <v>465.42999107409184</v>
      </c>
      <c r="F85" s="167">
        <f t="shared" si="56"/>
        <v>462.03858172325812</v>
      </c>
      <c r="G85" s="167">
        <f t="shared" si="56"/>
        <v>458.64717237638905</v>
      </c>
      <c r="H85" s="167">
        <f t="shared" si="56"/>
        <v>440.03679410710731</v>
      </c>
      <c r="I85" s="167">
        <f t="shared" si="56"/>
        <v>421.42641583752766</v>
      </c>
      <c r="J85" s="167">
        <f t="shared" si="56"/>
        <v>402.81603756854395</v>
      </c>
      <c r="K85" s="167">
        <f t="shared" si="56"/>
        <v>384.20565930263098</v>
      </c>
      <c r="L85" s="167">
        <f t="shared" si="56"/>
        <v>365.59528102938458</v>
      </c>
      <c r="M85" s="167">
        <f t="shared" si="56"/>
        <v>346.98490276013951</v>
      </c>
      <c r="N85" s="167">
        <f t="shared" si="56"/>
        <v>328.35115136385986</v>
      </c>
      <c r="O85" s="167">
        <f t="shared" si="56"/>
        <v>309.71739996391346</v>
      </c>
      <c r="P85" s="167">
        <f t="shared" si="56"/>
        <v>291.08364856126315</v>
      </c>
      <c r="Q85" s="167">
        <f t="shared" si="56"/>
        <v>284.27900505635347</v>
      </c>
      <c r="R85" s="167">
        <f t="shared" si="56"/>
        <v>275.9633504073953</v>
      </c>
      <c r="S85" s="167">
        <f t="shared" si="56"/>
        <v>269.03238657196516</v>
      </c>
      <c r="T85" s="167">
        <f t="shared" si="56"/>
        <v>262.17152254386008</v>
      </c>
      <c r="U85" s="167">
        <f t="shared" si="56"/>
        <v>255.63085147008459</v>
      </c>
      <c r="V85" s="167">
        <f t="shared" si="56"/>
        <v>248.74978754159483</v>
      </c>
      <c r="W85" s="167">
        <f t="shared" si="56"/>
        <v>241.92844867796268</v>
      </c>
      <c r="X85" s="167">
        <f t="shared" si="56"/>
        <v>273.80873258090628</v>
      </c>
      <c r="Y85" s="167">
        <f t="shared" si="56"/>
        <v>264.47206615799229</v>
      </c>
      <c r="Z85" s="167">
        <f t="shared" si="56"/>
        <v>268.19907001219411</v>
      </c>
      <c r="AA85" s="167">
        <f t="shared" si="56"/>
        <v>233.8117504090859</v>
      </c>
      <c r="AB85" s="167">
        <f t="shared" si="56"/>
        <v>255.88088847247025</v>
      </c>
      <c r="AC85" s="167">
        <f t="shared" si="56"/>
        <v>278.53218105775852</v>
      </c>
      <c r="AD85" s="167">
        <f t="shared" si="56"/>
        <v>211.24093494125088</v>
      </c>
      <c r="AE85" s="167">
        <f t="shared" si="56"/>
        <v>229.97281881421119</v>
      </c>
      <c r="AF85" s="167">
        <f t="shared" ref="AF85" si="57">AF19+AF63*298</f>
        <v>223.00617389826905</v>
      </c>
      <c r="AG85" s="168">
        <f t="shared" si="51"/>
        <v>211.66957137308256</v>
      </c>
      <c r="AH85" s="168">
        <f t="shared" si="48"/>
        <v>217.08747606731262</v>
      </c>
      <c r="AI85" s="168">
        <f t="shared" si="48"/>
        <v>219.816620073938</v>
      </c>
      <c r="AJ85" s="168">
        <f t="shared" si="48"/>
        <v>222.56360486715954</v>
      </c>
      <c r="AK85" s="168">
        <f t="shared" si="48"/>
        <v>225.31059100392099</v>
      </c>
      <c r="AL85" s="168">
        <f t="shared" si="48"/>
        <v>228.057578485807</v>
      </c>
      <c r="AM85" s="168">
        <f t="shared" si="48"/>
        <v>230.80456731440452</v>
      </c>
      <c r="AN85" s="168">
        <f t="shared" si="48"/>
        <v>233.55155749130299</v>
      </c>
      <c r="AO85" s="168">
        <f t="shared" si="48"/>
        <v>236.29854901809443</v>
      </c>
      <c r="AP85" s="168">
        <f t="shared" si="48"/>
        <v>239.04554189637327</v>
      </c>
      <c r="AQ85" s="168">
        <f t="shared" si="48"/>
        <v>241.79253612773647</v>
      </c>
      <c r="AR85" s="168">
        <f t="shared" si="48"/>
        <v>244.53953171378362</v>
      </c>
      <c r="AS85" s="168">
        <f t="shared" si="48"/>
        <v>247.28652865611676</v>
      </c>
      <c r="AT85" s="168">
        <f t="shared" si="48"/>
        <v>250.03352695634038</v>
      </c>
      <c r="AU85" s="168">
        <f t="shared" si="48"/>
        <v>252.78052661606159</v>
      </c>
      <c r="AV85" s="168">
        <f t="shared" si="48"/>
        <v>252.38472504391049</v>
      </c>
      <c r="AW85" s="168">
        <f t="shared" si="48"/>
        <v>251.98892483447878</v>
      </c>
      <c r="AX85" s="168">
        <f t="shared" si="48"/>
        <v>251.59312598938124</v>
      </c>
      <c r="AY85" s="168">
        <f t="shared" si="48"/>
        <v>251.19732851023511</v>
      </c>
      <c r="AZ85" s="168">
        <f t="shared" si="48"/>
        <v>250.80153239866016</v>
      </c>
      <c r="BA85" s="168">
        <f t="shared" si="48"/>
        <v>250.40573765627877</v>
      </c>
    </row>
    <row r="86" spans="1:57" ht="13.5" customHeight="1" x14ac:dyDescent="0.2">
      <c r="A86" s="166" t="s">
        <v>87</v>
      </c>
      <c r="B86" s="92" t="s">
        <v>126</v>
      </c>
      <c r="C86" s="167">
        <f t="shared" ref="C86:AE88" si="58">IF(ISTEXT(C20),0,C20)+IF(ISTEXT(C42),0,C42*25)+IF(ISTEXT(C64),0,C64*298)</f>
        <v>0</v>
      </c>
      <c r="D86" s="167">
        <f t="shared" si="58"/>
        <v>0</v>
      </c>
      <c r="E86" s="167">
        <f t="shared" si="58"/>
        <v>0</v>
      </c>
      <c r="F86" s="167">
        <f t="shared" si="58"/>
        <v>0</v>
      </c>
      <c r="G86" s="167">
        <f t="shared" si="58"/>
        <v>0</v>
      </c>
      <c r="H86" s="167">
        <f t="shared" si="58"/>
        <v>0</v>
      </c>
      <c r="I86" s="167">
        <f t="shared" si="58"/>
        <v>0</v>
      </c>
      <c r="J86" s="167">
        <f t="shared" si="58"/>
        <v>0</v>
      </c>
      <c r="K86" s="167">
        <f t="shared" si="58"/>
        <v>0</v>
      </c>
      <c r="L86" s="167">
        <f t="shared" si="58"/>
        <v>0</v>
      </c>
      <c r="M86" s="167">
        <f t="shared" si="58"/>
        <v>0</v>
      </c>
      <c r="N86" s="167">
        <f t="shared" si="58"/>
        <v>0</v>
      </c>
      <c r="O86" s="167">
        <f t="shared" si="58"/>
        <v>0</v>
      </c>
      <c r="P86" s="167">
        <f t="shared" si="58"/>
        <v>0</v>
      </c>
      <c r="Q86" s="167">
        <f t="shared" si="58"/>
        <v>0</v>
      </c>
      <c r="R86" s="167">
        <f t="shared" si="58"/>
        <v>0</v>
      </c>
      <c r="S86" s="167">
        <f t="shared" si="58"/>
        <v>0</v>
      </c>
      <c r="T86" s="167">
        <f t="shared" si="58"/>
        <v>0</v>
      </c>
      <c r="U86" s="167">
        <f t="shared" si="58"/>
        <v>0</v>
      </c>
      <c r="V86" s="167">
        <f t="shared" si="58"/>
        <v>0</v>
      </c>
      <c r="W86" s="167">
        <f t="shared" si="58"/>
        <v>0</v>
      </c>
      <c r="X86" s="167">
        <f t="shared" si="58"/>
        <v>0</v>
      </c>
      <c r="Y86" s="167">
        <f t="shared" si="58"/>
        <v>0</v>
      </c>
      <c r="Z86" s="167">
        <f t="shared" si="58"/>
        <v>0</v>
      </c>
      <c r="AA86" s="167">
        <f t="shared" si="58"/>
        <v>0</v>
      </c>
      <c r="AB86" s="167">
        <f t="shared" si="58"/>
        <v>0</v>
      </c>
      <c r="AC86" s="167">
        <f t="shared" si="58"/>
        <v>0</v>
      </c>
      <c r="AD86" s="167">
        <f t="shared" si="58"/>
        <v>0</v>
      </c>
      <c r="AE86" s="167">
        <f t="shared" si="58"/>
        <v>0</v>
      </c>
      <c r="AF86" s="167">
        <f t="shared" ref="AF86" si="59">IF(ISTEXT(AF20),0,AF20)+IF(ISTEXT(AF42),0,AF42*25)+IF(ISTEXT(AF64),0,AF64*298)</f>
        <v>0</v>
      </c>
      <c r="AG86" s="168">
        <f t="shared" si="51"/>
        <v>0</v>
      </c>
      <c r="AH86" s="168">
        <f t="shared" si="48"/>
        <v>0</v>
      </c>
      <c r="AI86" s="168">
        <f t="shared" si="48"/>
        <v>0</v>
      </c>
      <c r="AJ86" s="168">
        <f t="shared" si="48"/>
        <v>0</v>
      </c>
      <c r="AK86" s="168">
        <f t="shared" si="48"/>
        <v>0</v>
      </c>
      <c r="AL86" s="168">
        <f t="shared" si="48"/>
        <v>0</v>
      </c>
      <c r="AM86" s="168">
        <f t="shared" si="48"/>
        <v>0</v>
      </c>
      <c r="AN86" s="168">
        <f t="shared" si="48"/>
        <v>0</v>
      </c>
      <c r="AO86" s="168">
        <f t="shared" si="48"/>
        <v>0</v>
      </c>
      <c r="AP86" s="168">
        <f t="shared" si="48"/>
        <v>0</v>
      </c>
      <c r="AQ86" s="168">
        <f t="shared" si="48"/>
        <v>0</v>
      </c>
      <c r="AR86" s="168">
        <f t="shared" si="48"/>
        <v>0</v>
      </c>
      <c r="AS86" s="168">
        <f t="shared" si="48"/>
        <v>0</v>
      </c>
      <c r="AT86" s="168">
        <f t="shared" si="48"/>
        <v>0</v>
      </c>
      <c r="AU86" s="168">
        <f t="shared" si="48"/>
        <v>0</v>
      </c>
      <c r="AV86" s="168">
        <f t="shared" si="48"/>
        <v>0</v>
      </c>
      <c r="AW86" s="168">
        <f t="shared" si="48"/>
        <v>0</v>
      </c>
      <c r="AX86" s="168">
        <f t="shared" si="48"/>
        <v>0</v>
      </c>
      <c r="AY86" s="168">
        <f t="shared" si="48"/>
        <v>0</v>
      </c>
      <c r="AZ86" s="168">
        <f t="shared" si="48"/>
        <v>0</v>
      </c>
      <c r="BA86" s="168">
        <f t="shared" si="48"/>
        <v>0</v>
      </c>
    </row>
    <row r="87" spans="1:57" ht="13.5" customHeight="1" x14ac:dyDescent="0.2">
      <c r="A87" s="166" t="s">
        <v>88</v>
      </c>
      <c r="B87" s="92" t="s">
        <v>127</v>
      </c>
      <c r="C87" s="167">
        <f t="shared" si="58"/>
        <v>0</v>
      </c>
      <c r="D87" s="167">
        <f t="shared" si="58"/>
        <v>0</v>
      </c>
      <c r="E87" s="167">
        <f t="shared" si="58"/>
        <v>0</v>
      </c>
      <c r="F87" s="167">
        <f t="shared" si="58"/>
        <v>0</v>
      </c>
      <c r="G87" s="167">
        <f t="shared" si="58"/>
        <v>0</v>
      </c>
      <c r="H87" s="167">
        <f t="shared" si="58"/>
        <v>0</v>
      </c>
      <c r="I87" s="167">
        <f t="shared" si="58"/>
        <v>0</v>
      </c>
      <c r="J87" s="167">
        <f t="shared" si="58"/>
        <v>0</v>
      </c>
      <c r="K87" s="167">
        <f t="shared" si="58"/>
        <v>0</v>
      </c>
      <c r="L87" s="167">
        <f t="shared" si="58"/>
        <v>0</v>
      </c>
      <c r="M87" s="167">
        <f t="shared" si="58"/>
        <v>0</v>
      </c>
      <c r="N87" s="167">
        <f t="shared" si="58"/>
        <v>0</v>
      </c>
      <c r="O87" s="167">
        <f t="shared" si="58"/>
        <v>0</v>
      </c>
      <c r="P87" s="167">
        <f t="shared" si="58"/>
        <v>0</v>
      </c>
      <c r="Q87" s="167">
        <f t="shared" si="58"/>
        <v>0</v>
      </c>
      <c r="R87" s="167">
        <f t="shared" si="58"/>
        <v>0</v>
      </c>
      <c r="S87" s="167">
        <f t="shared" si="58"/>
        <v>0</v>
      </c>
      <c r="T87" s="167">
        <f t="shared" si="58"/>
        <v>0</v>
      </c>
      <c r="U87" s="167">
        <f t="shared" si="58"/>
        <v>0</v>
      </c>
      <c r="V87" s="167">
        <f t="shared" si="58"/>
        <v>0</v>
      </c>
      <c r="W87" s="167">
        <f t="shared" si="58"/>
        <v>0</v>
      </c>
      <c r="X87" s="167">
        <f t="shared" si="58"/>
        <v>0</v>
      </c>
      <c r="Y87" s="167">
        <f t="shared" si="58"/>
        <v>0</v>
      </c>
      <c r="Z87" s="167">
        <f t="shared" si="58"/>
        <v>0</v>
      </c>
      <c r="AA87" s="167">
        <f t="shared" si="58"/>
        <v>0</v>
      </c>
      <c r="AB87" s="167">
        <f t="shared" si="58"/>
        <v>0</v>
      </c>
      <c r="AC87" s="167">
        <f t="shared" si="58"/>
        <v>0</v>
      </c>
      <c r="AD87" s="167">
        <f t="shared" si="58"/>
        <v>0</v>
      </c>
      <c r="AE87" s="167">
        <f t="shared" si="58"/>
        <v>0</v>
      </c>
      <c r="AF87" s="167">
        <f t="shared" ref="AF87" si="60">IF(ISTEXT(AF21),0,AF21)+IF(ISTEXT(AF43),0,AF43*25)+IF(ISTEXT(AF65),0,AF65*298)</f>
        <v>0</v>
      </c>
      <c r="AG87" s="168">
        <f t="shared" si="51"/>
        <v>0</v>
      </c>
      <c r="AH87" s="168">
        <f t="shared" si="48"/>
        <v>0</v>
      </c>
      <c r="AI87" s="168">
        <f t="shared" si="48"/>
        <v>0</v>
      </c>
      <c r="AJ87" s="168">
        <f t="shared" si="48"/>
        <v>0</v>
      </c>
      <c r="AK87" s="168">
        <f t="shared" si="48"/>
        <v>0</v>
      </c>
      <c r="AL87" s="168">
        <f t="shared" si="48"/>
        <v>0</v>
      </c>
      <c r="AM87" s="168">
        <f t="shared" si="48"/>
        <v>0</v>
      </c>
      <c r="AN87" s="168">
        <f t="shared" si="48"/>
        <v>0</v>
      </c>
      <c r="AO87" s="168">
        <f t="shared" si="48"/>
        <v>0</v>
      </c>
      <c r="AP87" s="168">
        <f t="shared" si="48"/>
        <v>0</v>
      </c>
      <c r="AQ87" s="168">
        <f t="shared" si="48"/>
        <v>0</v>
      </c>
      <c r="AR87" s="168">
        <f t="shared" si="48"/>
        <v>0</v>
      </c>
      <c r="AS87" s="168">
        <f t="shared" si="48"/>
        <v>0</v>
      </c>
      <c r="AT87" s="168">
        <f t="shared" si="48"/>
        <v>0</v>
      </c>
      <c r="AU87" s="168">
        <f t="shared" si="48"/>
        <v>0</v>
      </c>
      <c r="AV87" s="168">
        <f t="shared" si="48"/>
        <v>0</v>
      </c>
      <c r="AW87" s="168">
        <f t="shared" si="48"/>
        <v>0</v>
      </c>
      <c r="AX87" s="168">
        <f t="shared" si="48"/>
        <v>0</v>
      </c>
      <c r="AY87" s="168">
        <f t="shared" si="48"/>
        <v>0</v>
      </c>
      <c r="AZ87" s="168">
        <f t="shared" si="48"/>
        <v>0</v>
      </c>
      <c r="BA87" s="168">
        <f t="shared" si="48"/>
        <v>0</v>
      </c>
    </row>
    <row r="88" spans="1:57" ht="13.5" customHeight="1" x14ac:dyDescent="0.2">
      <c r="A88" s="166" t="s">
        <v>89</v>
      </c>
      <c r="B88" s="92" t="s">
        <v>128</v>
      </c>
      <c r="C88" s="167">
        <f t="shared" si="58"/>
        <v>0</v>
      </c>
      <c r="D88" s="167">
        <f t="shared" si="58"/>
        <v>0</v>
      </c>
      <c r="E88" s="167">
        <f t="shared" si="58"/>
        <v>0</v>
      </c>
      <c r="F88" s="167">
        <f t="shared" si="58"/>
        <v>0</v>
      </c>
      <c r="G88" s="167">
        <f t="shared" si="58"/>
        <v>0</v>
      </c>
      <c r="H88" s="167">
        <f t="shared" si="58"/>
        <v>0</v>
      </c>
      <c r="I88" s="167">
        <f t="shared" si="58"/>
        <v>0</v>
      </c>
      <c r="J88" s="167">
        <f t="shared" si="58"/>
        <v>0</v>
      </c>
      <c r="K88" s="167">
        <f t="shared" si="58"/>
        <v>0</v>
      </c>
      <c r="L88" s="167">
        <f t="shared" si="58"/>
        <v>0</v>
      </c>
      <c r="M88" s="167">
        <f t="shared" si="58"/>
        <v>0</v>
      </c>
      <c r="N88" s="167">
        <f t="shared" si="58"/>
        <v>0</v>
      </c>
      <c r="O88" s="167">
        <f t="shared" si="58"/>
        <v>0</v>
      </c>
      <c r="P88" s="167">
        <f t="shared" si="58"/>
        <v>0</v>
      </c>
      <c r="Q88" s="167">
        <f t="shared" si="58"/>
        <v>0</v>
      </c>
      <c r="R88" s="167">
        <f t="shared" si="58"/>
        <v>0</v>
      </c>
      <c r="S88" s="167">
        <f t="shared" si="58"/>
        <v>0</v>
      </c>
      <c r="T88" s="167">
        <f t="shared" si="58"/>
        <v>0</v>
      </c>
      <c r="U88" s="167">
        <f t="shared" si="58"/>
        <v>0</v>
      </c>
      <c r="V88" s="167">
        <f t="shared" si="58"/>
        <v>0</v>
      </c>
      <c r="W88" s="167">
        <f t="shared" si="58"/>
        <v>0</v>
      </c>
      <c r="X88" s="167">
        <f t="shared" si="58"/>
        <v>0</v>
      </c>
      <c r="Y88" s="167">
        <f t="shared" si="58"/>
        <v>0</v>
      </c>
      <c r="Z88" s="167">
        <f t="shared" si="58"/>
        <v>0</v>
      </c>
      <c r="AA88" s="167">
        <f t="shared" si="58"/>
        <v>0</v>
      </c>
      <c r="AB88" s="167">
        <f t="shared" si="58"/>
        <v>0</v>
      </c>
      <c r="AC88" s="167">
        <f t="shared" si="58"/>
        <v>0</v>
      </c>
      <c r="AD88" s="167">
        <f t="shared" si="58"/>
        <v>0</v>
      </c>
      <c r="AE88" s="167">
        <f t="shared" si="58"/>
        <v>0</v>
      </c>
      <c r="AF88" s="167">
        <f t="shared" ref="AF88" si="61">IF(ISTEXT(AF22),0,AF22)+IF(ISTEXT(AF44),0,AF44*25)+IF(ISTEXT(AF66),0,AF66*298)</f>
        <v>0</v>
      </c>
      <c r="AG88" s="168">
        <f t="shared" si="51"/>
        <v>0</v>
      </c>
      <c r="AH88" s="168">
        <f t="shared" si="48"/>
        <v>0</v>
      </c>
      <c r="AI88" s="168">
        <f t="shared" si="48"/>
        <v>0</v>
      </c>
      <c r="AJ88" s="168">
        <f t="shared" si="48"/>
        <v>0</v>
      </c>
      <c r="AK88" s="168">
        <f t="shared" si="48"/>
        <v>0</v>
      </c>
      <c r="AL88" s="168">
        <f t="shared" si="48"/>
        <v>0</v>
      </c>
      <c r="AM88" s="168">
        <f t="shared" si="48"/>
        <v>0</v>
      </c>
      <c r="AN88" s="168">
        <f t="shared" si="48"/>
        <v>0</v>
      </c>
      <c r="AO88" s="168">
        <f t="shared" si="48"/>
        <v>0</v>
      </c>
      <c r="AP88" s="168">
        <f t="shared" si="48"/>
        <v>0</v>
      </c>
      <c r="AQ88" s="168">
        <f t="shared" si="48"/>
        <v>0</v>
      </c>
      <c r="AR88" s="168">
        <f t="shared" si="48"/>
        <v>0</v>
      </c>
      <c r="AS88" s="168">
        <f t="shared" si="48"/>
        <v>0</v>
      </c>
      <c r="AT88" s="168">
        <f t="shared" si="48"/>
        <v>0</v>
      </c>
      <c r="AU88" s="168">
        <f t="shared" si="48"/>
        <v>0</v>
      </c>
      <c r="AV88" s="168">
        <f t="shared" si="48"/>
        <v>0</v>
      </c>
      <c r="AW88" s="168">
        <f t="shared" si="48"/>
        <v>0</v>
      </c>
      <c r="AX88" s="168">
        <f t="shared" si="48"/>
        <v>0</v>
      </c>
      <c r="AY88" s="168">
        <f t="shared" si="48"/>
        <v>0</v>
      </c>
      <c r="AZ88" s="168">
        <f t="shared" si="48"/>
        <v>0</v>
      </c>
      <c r="BA88" s="168">
        <f t="shared" si="48"/>
        <v>0</v>
      </c>
    </row>
    <row r="89" spans="1:57" s="50" customFormat="1" ht="13.5" customHeight="1" x14ac:dyDescent="0.2">
      <c r="A89" s="136" t="s">
        <v>90</v>
      </c>
      <c r="B89" s="136" t="s">
        <v>129</v>
      </c>
      <c r="C89" s="167">
        <v>-2.38249026614</v>
      </c>
      <c r="D89" s="167">
        <v>-250.11840389305399</v>
      </c>
      <c r="E89" s="167">
        <v>-357.05439987326002</v>
      </c>
      <c r="F89" s="167">
        <v>-386.3733804785</v>
      </c>
      <c r="G89" s="167">
        <v>-394.11204177870002</v>
      </c>
      <c r="H89" s="167">
        <v>-390.77267253820003</v>
      </c>
      <c r="I89" s="167">
        <v>-386.03161184430002</v>
      </c>
      <c r="J89" s="167">
        <v>-319.43369724460001</v>
      </c>
      <c r="K89" s="167">
        <v>-340.86444347409002</v>
      </c>
      <c r="L89" s="167">
        <v>-357.08109657300002</v>
      </c>
      <c r="M89" s="167">
        <v>-284.42410489420001</v>
      </c>
      <c r="N89" s="167">
        <v>-372.86339581840002</v>
      </c>
      <c r="O89" s="167">
        <v>-407.44740693310001</v>
      </c>
      <c r="P89" s="167">
        <v>-368.61791181170003</v>
      </c>
      <c r="Q89" s="167">
        <v>-388.30503889020002</v>
      </c>
      <c r="R89" s="167">
        <v>-375.44449073880003</v>
      </c>
      <c r="S89" s="167">
        <v>-282.82875157749999</v>
      </c>
      <c r="T89" s="167">
        <v>-261.96879587456999</v>
      </c>
      <c r="U89" s="167">
        <v>-249.54242424124001</v>
      </c>
      <c r="V89" s="167">
        <v>-272.91685118948999</v>
      </c>
      <c r="W89" s="167">
        <v>-196.33816011661</v>
      </c>
      <c r="X89" s="167">
        <v>-152.09669380873001</v>
      </c>
      <c r="Y89" s="167">
        <v>-102.76558236200999</v>
      </c>
      <c r="Z89" s="167">
        <v>-99.916447518861006</v>
      </c>
      <c r="AA89" s="167">
        <v>-86.037390591713006</v>
      </c>
      <c r="AB89" s="167">
        <v>-28.185082137931001</v>
      </c>
      <c r="AC89" s="167">
        <v>-33.996067698075997</v>
      </c>
      <c r="AD89" s="167">
        <v>6.3079718799539997</v>
      </c>
      <c r="AE89" s="167">
        <v>-129.71717468633801</v>
      </c>
      <c r="AF89" s="167">
        <v>-334.54390787423301</v>
      </c>
      <c r="AG89" s="168">
        <f t="shared" si="51"/>
        <v>-241</v>
      </c>
      <c r="AH89" s="168">
        <f t="shared" si="48"/>
        <v>-192</v>
      </c>
      <c r="AI89" s="168">
        <f t="shared" si="48"/>
        <v>-192</v>
      </c>
      <c r="AJ89" s="168">
        <f t="shared" si="48"/>
        <v>-192</v>
      </c>
      <c r="AK89" s="168">
        <f t="shared" si="48"/>
        <v>-192</v>
      </c>
      <c r="AL89" s="168">
        <f t="shared" si="48"/>
        <v>-192</v>
      </c>
      <c r="AM89" s="168">
        <f t="shared" si="48"/>
        <v>-152</v>
      </c>
      <c r="AN89" s="168">
        <f t="shared" si="48"/>
        <v>-152</v>
      </c>
      <c r="AO89" s="168">
        <f t="shared" si="48"/>
        <v>-152</v>
      </c>
      <c r="AP89" s="168">
        <f t="shared" si="48"/>
        <v>-152</v>
      </c>
      <c r="AQ89" s="168">
        <f t="shared" si="48"/>
        <v>-152</v>
      </c>
      <c r="AR89" s="168">
        <f t="shared" si="48"/>
        <v>-152</v>
      </c>
      <c r="AS89" s="168">
        <f t="shared" si="48"/>
        <v>-152</v>
      </c>
      <c r="AT89" s="168">
        <f t="shared" si="48"/>
        <v>-152</v>
      </c>
      <c r="AU89" s="168">
        <f t="shared" si="48"/>
        <v>-152</v>
      </c>
      <c r="AV89" s="168">
        <f t="shared" si="48"/>
        <v>-152</v>
      </c>
      <c r="AW89" s="168">
        <f t="shared" si="48"/>
        <v>-152</v>
      </c>
      <c r="AX89" s="168">
        <f t="shared" si="48"/>
        <v>-152</v>
      </c>
      <c r="AY89" s="168">
        <f t="shared" si="48"/>
        <v>-152</v>
      </c>
      <c r="AZ89" s="168">
        <f t="shared" si="48"/>
        <v>-152</v>
      </c>
      <c r="BA89" s="168">
        <f t="shared" si="48"/>
        <v>-152</v>
      </c>
      <c r="BB89" s="164"/>
      <c r="BC89" s="164"/>
      <c r="BD89" s="164"/>
      <c r="BE89" s="164"/>
    </row>
    <row r="90" spans="1:57" ht="13.5" customHeight="1" x14ac:dyDescent="0.2">
      <c r="A90" s="166" t="s">
        <v>92</v>
      </c>
      <c r="B90" s="92" t="s">
        <v>130</v>
      </c>
      <c r="C90" s="167">
        <f t="shared" ref="C90:AE90" si="62">IF(ISTEXT(C24),0,C24)+IF(ISTEXT(C46),0,C46*25)+IF(ISTEXT(C68),0,C68*298)</f>
        <v>0</v>
      </c>
      <c r="D90" s="167">
        <f t="shared" si="62"/>
        <v>0</v>
      </c>
      <c r="E90" s="167">
        <f t="shared" si="62"/>
        <v>0</v>
      </c>
      <c r="F90" s="167">
        <f t="shared" si="62"/>
        <v>0</v>
      </c>
      <c r="G90" s="167">
        <f t="shared" si="62"/>
        <v>0</v>
      </c>
      <c r="H90" s="167">
        <f t="shared" si="62"/>
        <v>0</v>
      </c>
      <c r="I90" s="167">
        <f t="shared" si="62"/>
        <v>0</v>
      </c>
      <c r="J90" s="167">
        <f t="shared" si="62"/>
        <v>0</v>
      </c>
      <c r="K90" s="167">
        <f t="shared" si="62"/>
        <v>0</v>
      </c>
      <c r="L90" s="167">
        <f t="shared" si="62"/>
        <v>0</v>
      </c>
      <c r="M90" s="167">
        <f t="shared" si="62"/>
        <v>0</v>
      </c>
      <c r="N90" s="167">
        <f t="shared" si="62"/>
        <v>0</v>
      </c>
      <c r="O90" s="167">
        <f t="shared" si="62"/>
        <v>0</v>
      </c>
      <c r="P90" s="167">
        <f t="shared" si="62"/>
        <v>0</v>
      </c>
      <c r="Q90" s="167">
        <f t="shared" si="62"/>
        <v>0</v>
      </c>
      <c r="R90" s="167">
        <f t="shared" si="62"/>
        <v>0</v>
      </c>
      <c r="S90" s="167">
        <f t="shared" si="62"/>
        <v>0</v>
      </c>
      <c r="T90" s="167">
        <f t="shared" si="62"/>
        <v>0</v>
      </c>
      <c r="U90" s="167">
        <f t="shared" si="62"/>
        <v>0</v>
      </c>
      <c r="V90" s="167">
        <f t="shared" si="62"/>
        <v>0</v>
      </c>
      <c r="W90" s="167">
        <f t="shared" si="62"/>
        <v>0</v>
      </c>
      <c r="X90" s="167">
        <f t="shared" si="62"/>
        <v>0</v>
      </c>
      <c r="Y90" s="167">
        <f t="shared" si="62"/>
        <v>0</v>
      </c>
      <c r="Z90" s="167">
        <f t="shared" si="62"/>
        <v>0</v>
      </c>
      <c r="AA90" s="167">
        <f t="shared" si="62"/>
        <v>0</v>
      </c>
      <c r="AB90" s="167">
        <f t="shared" si="62"/>
        <v>0</v>
      </c>
      <c r="AC90" s="167">
        <f t="shared" si="62"/>
        <v>0</v>
      </c>
      <c r="AD90" s="167">
        <f t="shared" si="62"/>
        <v>0</v>
      </c>
      <c r="AE90" s="167">
        <f t="shared" si="62"/>
        <v>0</v>
      </c>
      <c r="AF90" s="167">
        <f t="shared" ref="AF90" si="63">IF(ISTEXT(AF24),0,AF24)+IF(ISTEXT(AF46),0,AF46*25)+IF(ISTEXT(AF68),0,AF68*298)</f>
        <v>0</v>
      </c>
      <c r="AG90" s="168">
        <f t="shared" si="51"/>
        <v>0</v>
      </c>
      <c r="AH90" s="168">
        <f t="shared" si="48"/>
        <v>0</v>
      </c>
      <c r="AI90" s="168">
        <f t="shared" si="48"/>
        <v>0</v>
      </c>
      <c r="AJ90" s="168">
        <f t="shared" si="48"/>
        <v>0</v>
      </c>
      <c r="AK90" s="168">
        <f t="shared" si="48"/>
        <v>0</v>
      </c>
      <c r="AL90" s="168">
        <f t="shared" si="48"/>
        <v>0</v>
      </c>
      <c r="AM90" s="168">
        <f t="shared" si="48"/>
        <v>0</v>
      </c>
      <c r="AN90" s="168">
        <f t="shared" si="48"/>
        <v>0</v>
      </c>
      <c r="AO90" s="168">
        <f t="shared" si="48"/>
        <v>0</v>
      </c>
      <c r="AP90" s="168">
        <f t="shared" si="48"/>
        <v>0</v>
      </c>
      <c r="AQ90" s="168">
        <f t="shared" si="48"/>
        <v>0</v>
      </c>
      <c r="AR90" s="168">
        <f t="shared" si="48"/>
        <v>0</v>
      </c>
      <c r="AS90" s="168">
        <f t="shared" si="48"/>
        <v>0</v>
      </c>
      <c r="AT90" s="168">
        <f t="shared" si="48"/>
        <v>0</v>
      </c>
      <c r="AU90" s="168">
        <f t="shared" si="48"/>
        <v>0</v>
      </c>
      <c r="AV90" s="168">
        <f t="shared" si="48"/>
        <v>0</v>
      </c>
      <c r="AW90" s="168">
        <f t="shared" si="48"/>
        <v>0</v>
      </c>
      <c r="AX90" s="168">
        <f t="shared" si="48"/>
        <v>0</v>
      </c>
      <c r="AY90" s="168">
        <f t="shared" si="48"/>
        <v>0</v>
      </c>
      <c r="AZ90" s="168">
        <f t="shared" si="48"/>
        <v>0</v>
      </c>
      <c r="BA90" s="168">
        <f t="shared" si="48"/>
        <v>0</v>
      </c>
    </row>
    <row r="91" spans="1:57" ht="13.5" customHeight="1" x14ac:dyDescent="0.2">
      <c r="C91" s="225"/>
      <c r="AF91" s="225"/>
      <c r="AG91" s="225"/>
      <c r="AH91" s="225"/>
      <c r="AI91" s="225"/>
      <c r="AJ91" s="225"/>
      <c r="AK91" s="225"/>
      <c r="AL91" s="225"/>
      <c r="AM91" s="225"/>
      <c r="AN91" s="225"/>
      <c r="AO91" s="225"/>
      <c r="AP91" s="225"/>
      <c r="AQ91" s="225"/>
      <c r="AR91" s="225"/>
      <c r="AS91" s="225"/>
      <c r="AT91" s="225"/>
      <c r="AU91" s="225"/>
      <c r="AV91" s="225"/>
      <c r="AW91" s="225"/>
      <c r="AX91" s="225"/>
      <c r="AY91" s="225"/>
      <c r="AZ91" s="225"/>
      <c r="BA91" s="225"/>
    </row>
    <row r="92" spans="1:57" ht="13.5" customHeight="1" x14ac:dyDescent="0.2">
      <c r="AK92" s="176"/>
      <c r="AL92" s="176"/>
    </row>
    <row r="93" spans="1:57" ht="13.5" customHeight="1" x14ac:dyDescent="0.2">
      <c r="AK93" s="176"/>
      <c r="AL93" s="176"/>
    </row>
    <row r="94" spans="1:57" ht="13.5" customHeight="1" x14ac:dyDescent="0.2">
      <c r="AK94" s="176"/>
      <c r="AL94" s="176"/>
    </row>
    <row r="95" spans="1:57" ht="13.5" customHeight="1" x14ac:dyDescent="0.2">
      <c r="AK95" s="176"/>
      <c r="AL95" s="176"/>
    </row>
    <row r="96" spans="1:57" ht="13.5" customHeight="1" x14ac:dyDescent="0.2">
      <c r="AK96" s="176"/>
      <c r="AL96" s="176"/>
    </row>
    <row r="97" spans="37:38" ht="13.5" customHeight="1" x14ac:dyDescent="0.2">
      <c r="AK97" s="176"/>
      <c r="AL97" s="176"/>
    </row>
    <row r="98" spans="37:38" ht="13.5" customHeight="1" x14ac:dyDescent="0.2">
      <c r="AK98" s="176"/>
      <c r="AL98" s="176"/>
    </row>
    <row r="99" spans="37:38" ht="13.5" customHeight="1" x14ac:dyDescent="0.2">
      <c r="AK99" s="176"/>
      <c r="AL99" s="176"/>
    </row>
    <row r="100" spans="37:38" ht="13.5" customHeight="1" x14ac:dyDescent="0.2">
      <c r="AK100" s="176"/>
      <c r="AL100" s="176"/>
    </row>
    <row r="101" spans="37:38" ht="13.5" customHeight="1" x14ac:dyDescent="0.2">
      <c r="AK101" s="176"/>
      <c r="AL101" s="176"/>
    </row>
    <row r="102" spans="37:38" ht="13.5" customHeight="1" x14ac:dyDescent="0.2">
      <c r="AK102" s="176"/>
      <c r="AL102" s="176"/>
    </row>
    <row r="103" spans="37:38" ht="13.5" customHeight="1" x14ac:dyDescent="0.2">
      <c r="AK103" s="176"/>
      <c r="AL103" s="176"/>
    </row>
    <row r="104" spans="37:38" ht="13.5" customHeight="1" x14ac:dyDescent="0.2">
      <c r="AK104" s="176"/>
      <c r="AL104" s="176"/>
    </row>
    <row r="105" spans="37:38" ht="13.5" customHeight="1" x14ac:dyDescent="0.2">
      <c r="AK105" s="176"/>
      <c r="AL105" s="176"/>
    </row>
    <row r="106" spans="37:38" ht="13.5" customHeight="1" x14ac:dyDescent="0.2">
      <c r="AK106" s="176"/>
      <c r="AL106" s="176"/>
    </row>
    <row r="107" spans="37:38" ht="13.5" customHeight="1" x14ac:dyDescent="0.2">
      <c r="AK107" s="176"/>
      <c r="AL107" s="176"/>
    </row>
    <row r="108" spans="37:38" ht="13.5" customHeight="1" x14ac:dyDescent="0.2">
      <c r="AK108" s="176"/>
      <c r="AL108" s="176"/>
    </row>
    <row r="109" spans="37:38" ht="13.5" customHeight="1" x14ac:dyDescent="0.2">
      <c r="AK109" s="176"/>
      <c r="AL109" s="176"/>
    </row>
    <row r="110" spans="37:38" ht="13.5" customHeight="1" x14ac:dyDescent="0.2">
      <c r="AK110" s="176"/>
      <c r="AL110" s="176"/>
    </row>
    <row r="111" spans="37:38" ht="13.5" customHeight="1" x14ac:dyDescent="0.2">
      <c r="AK111" s="176"/>
      <c r="AL111" s="176"/>
    </row>
    <row r="125" spans="37:38" ht="13.5" customHeight="1" x14ac:dyDescent="0.2">
      <c r="AK125" s="199"/>
      <c r="AL125" s="206"/>
    </row>
    <row r="126" spans="37:38" ht="13.5" customHeight="1" x14ac:dyDescent="0.2">
      <c r="AK126" s="199"/>
      <c r="AL126" s="206"/>
    </row>
    <row r="127" spans="37:38" ht="13.5" customHeight="1" x14ac:dyDescent="0.2">
      <c r="AK127" s="199"/>
      <c r="AL127" s="206"/>
    </row>
    <row r="128" spans="37:38" ht="13.5" customHeight="1" x14ac:dyDescent="0.2">
      <c r="AK128" s="199"/>
      <c r="AL128" s="206"/>
    </row>
    <row r="129" spans="37:38" ht="13.5" customHeight="1" x14ac:dyDescent="0.2">
      <c r="AK129" s="199"/>
      <c r="AL129" s="206"/>
    </row>
    <row r="130" spans="37:38" ht="13.5" customHeight="1" x14ac:dyDescent="0.2">
      <c r="AK130" s="199"/>
      <c r="AL130" s="206"/>
    </row>
    <row r="133" spans="37:38" ht="13.5" customHeight="1" x14ac:dyDescent="0.2">
      <c r="AK133" s="199"/>
      <c r="AL133" s="206"/>
    </row>
    <row r="134" spans="37:38" ht="13.5" customHeight="1" x14ac:dyDescent="0.2">
      <c r="AK134" s="199"/>
      <c r="AL134" s="206"/>
    </row>
    <row r="142" spans="37:38" ht="13.5" customHeight="1" x14ac:dyDescent="0.2">
      <c r="AK142" s="199"/>
      <c r="AL142" s="206"/>
    </row>
    <row r="147" spans="37:38" ht="13.5" customHeight="1" x14ac:dyDescent="0.2">
      <c r="AK147" s="199"/>
      <c r="AL147" s="206"/>
    </row>
    <row r="149" spans="37:38" ht="13.5" customHeight="1" x14ac:dyDescent="0.2">
      <c r="AK149" s="199"/>
      <c r="AL149" s="206"/>
    </row>
    <row r="159" spans="37:38" ht="13.5" customHeight="1" x14ac:dyDescent="0.25">
      <c r="AK159" s="200"/>
    </row>
    <row r="160" spans="37:38" ht="13.5" customHeight="1" x14ac:dyDescent="0.25">
      <c r="AK160" s="200"/>
    </row>
    <row r="161" spans="37:38" ht="13.5" customHeight="1" x14ac:dyDescent="0.25">
      <c r="AK161" s="200"/>
    </row>
    <row r="163" spans="37:38" ht="13.5" customHeight="1" x14ac:dyDescent="0.2">
      <c r="AK163" s="199"/>
      <c r="AL163" s="206"/>
    </row>
    <row r="166" spans="37:38" ht="13.5" customHeight="1" x14ac:dyDescent="0.2">
      <c r="AK166" s="199"/>
      <c r="AL166" s="206"/>
    </row>
    <row r="167" spans="37:38" ht="13.5" customHeight="1" x14ac:dyDescent="0.2">
      <c r="AK167" s="199"/>
      <c r="AL167" s="206"/>
    </row>
    <row r="175" spans="37:38" ht="13.5" customHeight="1" x14ac:dyDescent="0.2">
      <c r="AK175" s="199"/>
      <c r="AL175" s="206"/>
    </row>
    <row r="180" spans="37:38" ht="13.5" customHeight="1" x14ac:dyDescent="0.2">
      <c r="AK180" s="199"/>
      <c r="AL180" s="206"/>
    </row>
    <row r="183" spans="37:38" ht="13.5" customHeight="1" x14ac:dyDescent="0.2">
      <c r="AK183" s="199"/>
      <c r="AL183" s="206"/>
    </row>
    <row r="184" spans="37:38" ht="13.5" customHeight="1" x14ac:dyDescent="0.2">
      <c r="AK184" s="199"/>
      <c r="AL184" s="206"/>
    </row>
    <row r="192" spans="37:38" ht="13.5" customHeight="1" x14ac:dyDescent="0.2">
      <c r="AK192" s="199"/>
      <c r="AL192" s="206"/>
    </row>
    <row r="197" spans="37:38" ht="13.5" customHeight="1" x14ac:dyDescent="0.2">
      <c r="AK197" s="199"/>
      <c r="AL197" s="206"/>
    </row>
    <row r="200" spans="37:38" ht="13.5" customHeight="1" x14ac:dyDescent="0.2">
      <c r="AK200" s="199"/>
      <c r="AL200" s="206"/>
    </row>
    <row r="201" spans="37:38" ht="13.5" customHeight="1" x14ac:dyDescent="0.2">
      <c r="AK201" s="199"/>
      <c r="AL201" s="206"/>
    </row>
    <row r="206" spans="37:38" ht="13.5" customHeight="1" x14ac:dyDescent="0.2">
      <c r="AK206" s="176"/>
      <c r="AL206" s="176"/>
    </row>
    <row r="207" spans="37:38" ht="13.5" customHeight="1" x14ac:dyDescent="0.2">
      <c r="AK207" s="176"/>
      <c r="AL207" s="176"/>
    </row>
    <row r="208" spans="37:38" ht="13.5" customHeight="1" x14ac:dyDescent="0.2">
      <c r="AK208" s="176"/>
      <c r="AL208" s="176"/>
    </row>
    <row r="209" spans="37:38" ht="13.5" customHeight="1" x14ac:dyDescent="0.2">
      <c r="AK209" s="176"/>
      <c r="AL209" s="176"/>
    </row>
    <row r="210" spans="37:38" ht="13.5" customHeight="1" x14ac:dyDescent="0.2">
      <c r="AK210" s="176"/>
      <c r="AL210" s="176"/>
    </row>
    <row r="211" spans="37:38" ht="13.5" customHeight="1" x14ac:dyDescent="0.2">
      <c r="AK211" s="176"/>
      <c r="AL211" s="176"/>
    </row>
    <row r="212" spans="37:38" ht="13.5" customHeight="1" x14ac:dyDescent="0.2">
      <c r="AK212" s="176"/>
      <c r="AL212" s="176"/>
    </row>
    <row r="213" spans="37:38" ht="13.5" customHeight="1" x14ac:dyDescent="0.2">
      <c r="AK213" s="176"/>
      <c r="AL213" s="176"/>
    </row>
    <row r="214" spans="37:38" ht="13.5" customHeight="1" x14ac:dyDescent="0.2">
      <c r="AK214" s="176"/>
      <c r="AL214" s="176"/>
    </row>
    <row r="215" spans="37:38" ht="13.5" customHeight="1" x14ac:dyDescent="0.2">
      <c r="AK215" s="176"/>
      <c r="AL215" s="176"/>
    </row>
    <row r="216" spans="37:38" ht="13.5" customHeight="1" x14ac:dyDescent="0.2">
      <c r="AK216" s="176"/>
      <c r="AL216" s="176"/>
    </row>
    <row r="217" spans="37:38" ht="13.5" customHeight="1" x14ac:dyDescent="0.2">
      <c r="AK217" s="176"/>
      <c r="AL217" s="176"/>
    </row>
    <row r="218" spans="37:38" ht="13.5" customHeight="1" x14ac:dyDescent="0.2">
      <c r="AK218" s="176"/>
      <c r="AL218" s="176"/>
    </row>
    <row r="219" spans="37:38" ht="13.5" customHeight="1" x14ac:dyDescent="0.2">
      <c r="AK219" s="176"/>
      <c r="AL219" s="176"/>
    </row>
    <row r="220" spans="37:38" ht="13.5" customHeight="1" x14ac:dyDescent="0.2">
      <c r="AK220" s="176"/>
      <c r="AL220" s="176"/>
    </row>
    <row r="221" spans="37:38" ht="13.5" customHeight="1" x14ac:dyDescent="0.2">
      <c r="AK221" s="176"/>
      <c r="AL221" s="176"/>
    </row>
    <row r="222" spans="37:38" ht="13.5" customHeight="1" x14ac:dyDescent="0.2">
      <c r="AK222" s="176"/>
      <c r="AL222" s="176"/>
    </row>
    <row r="223" spans="37:38" ht="13.5" customHeight="1" x14ac:dyDescent="0.2">
      <c r="AK223" s="176"/>
      <c r="AL223" s="176"/>
    </row>
    <row r="224" spans="37:38" ht="13.5" customHeight="1" x14ac:dyDescent="0.2">
      <c r="AK224" s="176"/>
      <c r="AL224" s="176"/>
    </row>
    <row r="225" spans="37:38" ht="13.5" customHeight="1" x14ac:dyDescent="0.2">
      <c r="AK225" s="176"/>
      <c r="AL225" s="176"/>
    </row>
    <row r="226" spans="37:38" ht="13.5" customHeight="1" x14ac:dyDescent="0.2">
      <c r="AK226" s="176"/>
      <c r="AL226" s="176"/>
    </row>
    <row r="227" spans="37:38" ht="13.5" customHeight="1" x14ac:dyDescent="0.2">
      <c r="AK227" s="176"/>
      <c r="AL227" s="176"/>
    </row>
    <row r="228" spans="37:38" ht="13.5" customHeight="1" x14ac:dyDescent="0.2">
      <c r="AK228" s="176"/>
      <c r="AL228" s="176"/>
    </row>
    <row r="229" spans="37:38" ht="13.5" customHeight="1" x14ac:dyDescent="0.2">
      <c r="AK229" s="176"/>
      <c r="AL229" s="176"/>
    </row>
    <row r="230" spans="37:38" ht="13.5" customHeight="1" x14ac:dyDescent="0.2">
      <c r="AK230" s="176"/>
      <c r="AL230" s="176"/>
    </row>
    <row r="231" spans="37:38" ht="13.5" customHeight="1" x14ac:dyDescent="0.2">
      <c r="AK231" s="176"/>
      <c r="AL231" s="176"/>
    </row>
    <row r="232" spans="37:38" ht="13.5" customHeight="1" x14ac:dyDescent="0.2">
      <c r="AK232" s="176"/>
      <c r="AL232" s="176"/>
    </row>
    <row r="233" spans="37:38" ht="13.5" customHeight="1" x14ac:dyDescent="0.2">
      <c r="AK233" s="176"/>
      <c r="AL233" s="176"/>
    </row>
    <row r="234" spans="37:38" ht="13.5" customHeight="1" x14ac:dyDescent="0.2">
      <c r="AK234" s="176"/>
      <c r="AL234" s="176"/>
    </row>
    <row r="235" spans="37:38" ht="13.5" customHeight="1" x14ac:dyDescent="0.2">
      <c r="AK235" s="176"/>
      <c r="AL235" s="176"/>
    </row>
    <row r="236" spans="37:38" ht="13.5" customHeight="1" x14ac:dyDescent="0.2">
      <c r="AK236" s="176"/>
      <c r="AL236" s="176"/>
    </row>
    <row r="237" spans="37:38" ht="13.5" customHeight="1" x14ac:dyDescent="0.2">
      <c r="AK237" s="176"/>
      <c r="AL237" s="176"/>
    </row>
    <row r="238" spans="37:38" ht="13.5" customHeight="1" x14ac:dyDescent="0.2">
      <c r="AK238" s="176"/>
      <c r="AL238" s="176"/>
    </row>
    <row r="239" spans="37:38" ht="13.5" customHeight="1" x14ac:dyDescent="0.2">
      <c r="AK239" s="176"/>
      <c r="AL239" s="176"/>
    </row>
    <row r="240" spans="37:38" ht="13.5" customHeight="1" x14ac:dyDescent="0.2">
      <c r="AK240" s="176"/>
      <c r="AL240" s="176"/>
    </row>
    <row r="241" spans="37:38" ht="13.5" customHeight="1" x14ac:dyDescent="0.2">
      <c r="AK241" s="199"/>
      <c r="AL241" s="206"/>
    </row>
    <row r="242" spans="37:38" ht="13.5" customHeight="1" x14ac:dyDescent="0.3">
      <c r="AK242" s="201"/>
      <c r="AL242" s="207"/>
    </row>
    <row r="243" spans="37:38" ht="13.5" customHeight="1" x14ac:dyDescent="0.3">
      <c r="AK243" s="201"/>
      <c r="AL243" s="207"/>
    </row>
    <row r="244" spans="37:38" ht="13.5" customHeight="1" x14ac:dyDescent="0.3">
      <c r="AK244" s="201"/>
      <c r="AL244" s="207"/>
    </row>
    <row r="245" spans="37:38" ht="13.5" customHeight="1" x14ac:dyDescent="0.3">
      <c r="AK245" s="201"/>
      <c r="AL245" s="207"/>
    </row>
    <row r="246" spans="37:38" ht="13.5" customHeight="1" x14ac:dyDescent="0.3">
      <c r="AK246" s="201"/>
      <c r="AL246" s="207"/>
    </row>
    <row r="247" spans="37:38" ht="13.5" customHeight="1" x14ac:dyDescent="0.3">
      <c r="AK247" s="201"/>
      <c r="AL247" s="207"/>
    </row>
    <row r="248" spans="37:38" ht="13.5" customHeight="1" x14ac:dyDescent="0.3">
      <c r="AK248" s="201"/>
      <c r="AL248" s="207"/>
    </row>
    <row r="249" spans="37:38" ht="13.5" customHeight="1" x14ac:dyDescent="0.3">
      <c r="AK249" s="201"/>
      <c r="AL249" s="207"/>
    </row>
    <row r="250" spans="37:38" ht="13.5" customHeight="1" x14ac:dyDescent="0.3">
      <c r="AK250" s="201"/>
      <c r="AL250" s="207"/>
    </row>
    <row r="251" spans="37:38" ht="13.5" customHeight="1" x14ac:dyDescent="0.3">
      <c r="AK251" s="201"/>
      <c r="AL251" s="207"/>
    </row>
    <row r="252" spans="37:38" ht="13.5" customHeight="1" x14ac:dyDescent="0.3">
      <c r="AK252" s="201"/>
      <c r="AL252" s="207"/>
    </row>
    <row r="253" spans="37:38" ht="13.5" customHeight="1" x14ac:dyDescent="0.3">
      <c r="AK253" s="201"/>
      <c r="AL253" s="207"/>
    </row>
    <row r="254" spans="37:38" ht="13.5" customHeight="1" x14ac:dyDescent="0.3">
      <c r="AK254" s="201"/>
      <c r="AL254" s="207"/>
    </row>
    <row r="255" spans="37:38" ht="13.5" customHeight="1" x14ac:dyDescent="0.3">
      <c r="AK255" s="201"/>
      <c r="AL255" s="207"/>
    </row>
    <row r="256" spans="37:38" ht="13.5" customHeight="1" x14ac:dyDescent="0.3">
      <c r="AK256" s="201"/>
      <c r="AL256" s="207"/>
    </row>
    <row r="257" spans="37:38" ht="13.5" customHeight="1" x14ac:dyDescent="0.3">
      <c r="AK257" s="201"/>
      <c r="AL257" s="207"/>
    </row>
    <row r="258" spans="37:38" ht="13.5" customHeight="1" x14ac:dyDescent="0.3">
      <c r="AK258" s="201"/>
      <c r="AL258" s="207"/>
    </row>
    <row r="259" spans="37:38" ht="13.5" customHeight="1" x14ac:dyDescent="0.3">
      <c r="AK259" s="201"/>
      <c r="AL259" s="207"/>
    </row>
    <row r="260" spans="37:38" ht="13.5" customHeight="1" x14ac:dyDescent="0.3">
      <c r="AK260" s="201"/>
      <c r="AL260" s="207"/>
    </row>
    <row r="261" spans="37:38" ht="13.5" customHeight="1" x14ac:dyDescent="0.3">
      <c r="AK261" s="201"/>
      <c r="AL261" s="207"/>
    </row>
    <row r="262" spans="37:38" ht="13.5" customHeight="1" x14ac:dyDescent="0.3">
      <c r="AK262" s="201"/>
      <c r="AL262" s="207"/>
    </row>
    <row r="263" spans="37:38" ht="13.5" customHeight="1" x14ac:dyDescent="0.3">
      <c r="AK263" s="201"/>
      <c r="AL263" s="207"/>
    </row>
    <row r="264" spans="37:38" ht="13.5" customHeight="1" x14ac:dyDescent="0.3">
      <c r="AK264" s="201"/>
      <c r="AL264" s="207"/>
    </row>
    <row r="265" spans="37:38" ht="13.5" customHeight="1" x14ac:dyDescent="0.3">
      <c r="AK265" s="201"/>
      <c r="AL265" s="207"/>
    </row>
    <row r="266" spans="37:38" ht="13.5" customHeight="1" x14ac:dyDescent="0.3">
      <c r="AK266" s="201"/>
      <c r="AL266" s="207"/>
    </row>
    <row r="267" spans="37:38" ht="13.5" customHeight="1" x14ac:dyDescent="0.3">
      <c r="AK267" s="201"/>
      <c r="AL267" s="207"/>
    </row>
    <row r="268" spans="37:38" ht="13.5" customHeight="1" x14ac:dyDescent="0.3">
      <c r="AK268" s="201"/>
      <c r="AL268" s="207"/>
    </row>
    <row r="269" spans="37:38" ht="13.5" customHeight="1" x14ac:dyDescent="0.3">
      <c r="AK269" s="201"/>
      <c r="AL269" s="207"/>
    </row>
    <row r="270" spans="37:38" ht="13.5" customHeight="1" x14ac:dyDescent="0.3">
      <c r="AK270" s="201"/>
      <c r="AL270" s="207"/>
    </row>
    <row r="271" spans="37:38" ht="13.5" customHeight="1" x14ac:dyDescent="0.3">
      <c r="AK271" s="201"/>
      <c r="AL271" s="207"/>
    </row>
    <row r="272" spans="37:38" ht="13.5" customHeight="1" x14ac:dyDescent="0.3">
      <c r="AK272" s="201"/>
      <c r="AL272" s="207"/>
    </row>
    <row r="273" spans="37:38" ht="13.5" customHeight="1" x14ac:dyDescent="0.3">
      <c r="AK273" s="201"/>
      <c r="AL273" s="207"/>
    </row>
    <row r="274" spans="37:38" ht="13.5" customHeight="1" x14ac:dyDescent="0.3">
      <c r="AK274" s="201"/>
      <c r="AL274" s="207"/>
    </row>
    <row r="275" spans="37:38" ht="13.5" customHeight="1" x14ac:dyDescent="0.3">
      <c r="AK275" s="201"/>
      <c r="AL275" s="207"/>
    </row>
    <row r="276" spans="37:38" ht="13.5" customHeight="1" x14ac:dyDescent="0.3">
      <c r="AK276" s="201"/>
      <c r="AL276" s="207"/>
    </row>
    <row r="277" spans="37:38" ht="13.5" customHeight="1" x14ac:dyDescent="0.3">
      <c r="AK277" s="201"/>
      <c r="AL277" s="207"/>
    </row>
    <row r="278" spans="37:38" ht="13.5" customHeight="1" x14ac:dyDescent="0.3">
      <c r="AK278" s="201"/>
      <c r="AL278" s="207"/>
    </row>
    <row r="279" spans="37:38" ht="13.5" customHeight="1" x14ac:dyDescent="0.3">
      <c r="AK279" s="201"/>
      <c r="AL279" s="207"/>
    </row>
    <row r="280" spans="37:38" ht="13.5" customHeight="1" x14ac:dyDescent="0.3">
      <c r="AK280" s="201"/>
      <c r="AL280" s="207"/>
    </row>
    <row r="281" spans="37:38" ht="13.5" customHeight="1" x14ac:dyDescent="0.3">
      <c r="AK281" s="201"/>
      <c r="AL281" s="207"/>
    </row>
    <row r="282" spans="37:38" ht="13.5" customHeight="1" x14ac:dyDescent="0.3">
      <c r="AK282" s="201"/>
      <c r="AL282" s="207"/>
    </row>
    <row r="283" spans="37:38" ht="13.5" customHeight="1" x14ac:dyDescent="0.3">
      <c r="AK283" s="201"/>
      <c r="AL283" s="207"/>
    </row>
    <row r="284" spans="37:38" ht="13.5" customHeight="1" x14ac:dyDescent="0.3">
      <c r="AK284" s="202"/>
      <c r="AL284" s="204"/>
    </row>
    <row r="285" spans="37:38" ht="13.5" customHeight="1" x14ac:dyDescent="0.3">
      <c r="AK285" s="201"/>
      <c r="AL285" s="207"/>
    </row>
    <row r="286" spans="37:38" ht="13.5" customHeight="1" x14ac:dyDescent="0.3">
      <c r="AK286" s="201"/>
      <c r="AL286" s="207"/>
    </row>
    <row r="287" spans="37:38" ht="13.5" customHeight="1" x14ac:dyDescent="0.3">
      <c r="AK287" s="201"/>
      <c r="AL287" s="207"/>
    </row>
    <row r="288" spans="37:38" ht="13.5" customHeight="1" x14ac:dyDescent="0.3">
      <c r="AK288" s="201"/>
      <c r="AL288" s="207"/>
    </row>
    <row r="289" spans="37:38" ht="13.5" customHeight="1" x14ac:dyDescent="0.3">
      <c r="AK289" s="201"/>
      <c r="AL289" s="207"/>
    </row>
    <row r="290" spans="37:38" ht="13.5" customHeight="1" x14ac:dyDescent="0.3">
      <c r="AK290" s="201"/>
      <c r="AL290" s="207"/>
    </row>
    <row r="291" spans="37:38" ht="13.5" customHeight="1" x14ac:dyDescent="0.3">
      <c r="AK291" s="201"/>
      <c r="AL291" s="207"/>
    </row>
    <row r="292" spans="37:38" ht="13.5" customHeight="1" x14ac:dyDescent="0.3">
      <c r="AK292" s="202"/>
      <c r="AL292" s="204"/>
    </row>
    <row r="293" spans="37:38" ht="13.5" customHeight="1" x14ac:dyDescent="0.3">
      <c r="AK293" s="201"/>
      <c r="AL293" s="207"/>
    </row>
    <row r="294" spans="37:38" ht="13.5" customHeight="1" x14ac:dyDescent="0.3">
      <c r="AK294" s="201"/>
      <c r="AL294" s="207"/>
    </row>
    <row r="295" spans="37:38" ht="13.5" customHeight="1" x14ac:dyDescent="0.3">
      <c r="AK295" s="201"/>
      <c r="AL295" s="207"/>
    </row>
    <row r="296" spans="37:38" ht="13.5" customHeight="1" x14ac:dyDescent="0.3">
      <c r="AK296" s="201"/>
      <c r="AL296" s="207"/>
    </row>
    <row r="297" spans="37:38" ht="13.5" customHeight="1" x14ac:dyDescent="0.3">
      <c r="AK297" s="201"/>
      <c r="AL297" s="207"/>
    </row>
    <row r="298" spans="37:38" ht="13.5" customHeight="1" x14ac:dyDescent="0.3">
      <c r="AK298" s="201"/>
      <c r="AL298" s="207"/>
    </row>
    <row r="299" spans="37:38" ht="13.5" customHeight="1" x14ac:dyDescent="0.3">
      <c r="AK299" s="201"/>
      <c r="AL299" s="207"/>
    </row>
    <row r="300" spans="37:38" ht="13.5" customHeight="1" x14ac:dyDescent="0.3">
      <c r="AK300" s="201"/>
      <c r="AL300" s="207"/>
    </row>
    <row r="301" spans="37:38" ht="13.5" customHeight="1" x14ac:dyDescent="0.3">
      <c r="AK301" s="201"/>
      <c r="AL301" s="207"/>
    </row>
    <row r="302" spans="37:38" ht="13.5" customHeight="1" x14ac:dyDescent="0.3">
      <c r="AK302" s="201"/>
      <c r="AL302" s="207"/>
    </row>
    <row r="303" spans="37:38" ht="13.5" customHeight="1" x14ac:dyDescent="0.3">
      <c r="AK303" s="201"/>
      <c r="AL303" s="207"/>
    </row>
    <row r="304" spans="37:38" ht="13.5" customHeight="1" x14ac:dyDescent="0.3">
      <c r="AK304" s="201"/>
      <c r="AL304" s="207"/>
    </row>
    <row r="305" spans="37:38" ht="13.5" customHeight="1" x14ac:dyDescent="0.3">
      <c r="AK305" s="201"/>
      <c r="AL305" s="207"/>
    </row>
    <row r="306" spans="37:38" ht="13.5" customHeight="1" x14ac:dyDescent="0.3">
      <c r="AK306" s="201"/>
      <c r="AL306" s="207"/>
    </row>
    <row r="307" spans="37:38" ht="13.5" customHeight="1" x14ac:dyDescent="0.3">
      <c r="AK307" s="201"/>
      <c r="AL307" s="207"/>
    </row>
    <row r="308" spans="37:38" ht="13.5" customHeight="1" x14ac:dyDescent="0.3">
      <c r="AK308" s="201"/>
      <c r="AL308" s="207"/>
    </row>
    <row r="309" spans="37:38" ht="13.5" customHeight="1" x14ac:dyDescent="0.3">
      <c r="AK309" s="201"/>
      <c r="AL309" s="207"/>
    </row>
    <row r="310" spans="37:38" ht="13.5" customHeight="1" x14ac:dyDescent="0.3">
      <c r="AK310" s="201"/>
      <c r="AL310" s="207"/>
    </row>
    <row r="311" spans="37:38" ht="13.5" customHeight="1" x14ac:dyDescent="0.3">
      <c r="AK311" s="201"/>
      <c r="AL311" s="207"/>
    </row>
    <row r="312" spans="37:38" ht="13.5" customHeight="1" x14ac:dyDescent="0.3">
      <c r="AK312" s="201"/>
      <c r="AL312" s="207"/>
    </row>
    <row r="313" spans="37:38" ht="13.5" customHeight="1" x14ac:dyDescent="0.3">
      <c r="AK313" s="201"/>
      <c r="AL313" s="207"/>
    </row>
    <row r="314" spans="37:38" ht="13.5" customHeight="1" x14ac:dyDescent="0.3">
      <c r="AK314" s="201"/>
      <c r="AL314" s="207"/>
    </row>
    <row r="315" spans="37:38" ht="13.5" customHeight="1" x14ac:dyDescent="0.3">
      <c r="AK315" s="201"/>
      <c r="AL315" s="207"/>
    </row>
    <row r="316" spans="37:38" ht="13.5" customHeight="1" x14ac:dyDescent="0.3">
      <c r="AK316" s="201"/>
      <c r="AL316" s="207"/>
    </row>
    <row r="317" spans="37:38" ht="13.5" customHeight="1" x14ac:dyDescent="0.3">
      <c r="AK317" s="201"/>
      <c r="AL317" s="207"/>
    </row>
    <row r="318" spans="37:38" ht="13.5" customHeight="1" x14ac:dyDescent="0.3">
      <c r="AK318" s="201"/>
      <c r="AL318" s="207"/>
    </row>
    <row r="319" spans="37:38" ht="13.5" customHeight="1" x14ac:dyDescent="0.3">
      <c r="AK319" s="201"/>
      <c r="AL319" s="207"/>
    </row>
    <row r="320" spans="37:38" ht="13.5" customHeight="1" x14ac:dyDescent="0.3">
      <c r="AK320" s="201"/>
      <c r="AL320" s="207"/>
    </row>
    <row r="321" spans="37:38" ht="13.5" customHeight="1" x14ac:dyDescent="0.3">
      <c r="AK321" s="201"/>
      <c r="AL321" s="207"/>
    </row>
    <row r="322" spans="37:38" ht="13.5" customHeight="1" x14ac:dyDescent="0.3">
      <c r="AK322" s="201"/>
      <c r="AL322" s="207"/>
    </row>
    <row r="323" spans="37:38" ht="13.5" customHeight="1" x14ac:dyDescent="0.3">
      <c r="AK323" s="201"/>
      <c r="AL323" s="207"/>
    </row>
    <row r="324" spans="37:38" ht="13.5" customHeight="1" x14ac:dyDescent="0.3">
      <c r="AK324" s="201"/>
      <c r="AL324" s="207"/>
    </row>
    <row r="325" spans="37:38" ht="13.5" customHeight="1" x14ac:dyDescent="0.3">
      <c r="AK325" s="201"/>
      <c r="AL325" s="207"/>
    </row>
    <row r="326" spans="37:38" ht="13.5" customHeight="1" x14ac:dyDescent="0.3">
      <c r="AK326" s="201"/>
      <c r="AL326" s="207"/>
    </row>
    <row r="327" spans="37:38" ht="13.5" customHeight="1" x14ac:dyDescent="0.3">
      <c r="AK327" s="201"/>
      <c r="AL327" s="207"/>
    </row>
    <row r="328" spans="37:38" ht="13.5" customHeight="1" x14ac:dyDescent="0.3">
      <c r="AK328" s="201"/>
      <c r="AL328" s="207"/>
    </row>
    <row r="329" spans="37:38" ht="13.5" customHeight="1" x14ac:dyDescent="0.3">
      <c r="AK329" s="201"/>
      <c r="AL329" s="207"/>
    </row>
    <row r="330" spans="37:38" ht="13.5" customHeight="1" x14ac:dyDescent="0.3">
      <c r="AK330" s="201"/>
      <c r="AL330" s="207"/>
    </row>
    <row r="331" spans="37:38" ht="13.5" customHeight="1" x14ac:dyDescent="0.3">
      <c r="AK331" s="201"/>
      <c r="AL331" s="207"/>
    </row>
    <row r="332" spans="37:38" ht="13.5" customHeight="1" x14ac:dyDescent="0.3">
      <c r="AK332" s="201"/>
      <c r="AL332" s="207"/>
    </row>
    <row r="333" spans="37:38" ht="13.5" customHeight="1" x14ac:dyDescent="0.3">
      <c r="AK333" s="201"/>
      <c r="AL333" s="207"/>
    </row>
    <row r="334" spans="37:38" ht="13.5" customHeight="1" x14ac:dyDescent="0.3">
      <c r="AK334" s="201"/>
      <c r="AL334" s="207"/>
    </row>
    <row r="335" spans="37:38" ht="13.5" customHeight="1" x14ac:dyDescent="0.3">
      <c r="AK335" s="201"/>
      <c r="AL335" s="207"/>
    </row>
    <row r="336" spans="37:38" ht="13.5" customHeight="1" x14ac:dyDescent="0.3">
      <c r="AK336" s="201"/>
      <c r="AL336" s="207"/>
    </row>
    <row r="337" spans="37:38" ht="13.5" customHeight="1" x14ac:dyDescent="0.3">
      <c r="AK337" s="201"/>
      <c r="AL337" s="207"/>
    </row>
    <row r="338" spans="37:38" ht="13.5" customHeight="1" x14ac:dyDescent="0.3">
      <c r="AK338" s="201"/>
      <c r="AL338" s="207"/>
    </row>
    <row r="339" spans="37:38" ht="13.5" customHeight="1" x14ac:dyDescent="0.3">
      <c r="AK339" s="201"/>
      <c r="AL339" s="207"/>
    </row>
    <row r="340" spans="37:38" ht="13.5" customHeight="1" x14ac:dyDescent="0.3">
      <c r="AK340" s="201"/>
      <c r="AL340" s="207"/>
    </row>
    <row r="341" spans="37:38" ht="13.5" customHeight="1" x14ac:dyDescent="0.3">
      <c r="AK341" s="201"/>
      <c r="AL341" s="207"/>
    </row>
    <row r="342" spans="37:38" ht="13.5" customHeight="1" x14ac:dyDescent="0.3">
      <c r="AK342" s="201"/>
      <c r="AL342" s="207"/>
    </row>
    <row r="343" spans="37:38" ht="13.5" customHeight="1" x14ac:dyDescent="0.3">
      <c r="AK343" s="201"/>
      <c r="AL343" s="207"/>
    </row>
    <row r="344" spans="37:38" ht="13.5" customHeight="1" x14ac:dyDescent="0.3">
      <c r="AK344" s="201"/>
      <c r="AL344" s="207"/>
    </row>
    <row r="345" spans="37:38" ht="13.5" customHeight="1" x14ac:dyDescent="0.3">
      <c r="AK345" s="201"/>
      <c r="AL345" s="207"/>
    </row>
    <row r="346" spans="37:38" ht="13.5" customHeight="1" x14ac:dyDescent="0.3">
      <c r="AK346" s="201"/>
      <c r="AL346" s="207"/>
    </row>
    <row r="347" spans="37:38" ht="13.5" customHeight="1" x14ac:dyDescent="0.3">
      <c r="AK347" s="201"/>
      <c r="AL347" s="207"/>
    </row>
    <row r="348" spans="37:38" ht="13.5" customHeight="1" x14ac:dyDescent="0.3">
      <c r="AK348" s="201"/>
      <c r="AL348" s="207"/>
    </row>
    <row r="349" spans="37:38" ht="13.5" customHeight="1" x14ac:dyDescent="0.3">
      <c r="AK349" s="201"/>
      <c r="AL349" s="207"/>
    </row>
    <row r="350" spans="37:38" ht="13.5" customHeight="1" x14ac:dyDescent="0.3">
      <c r="AK350" s="201"/>
      <c r="AL350" s="20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CO2</vt:lpstr>
      <vt:lpstr>CH4</vt:lpstr>
      <vt:lpstr>N2O</vt:lpstr>
      <vt:lpstr>HFCs - AR4</vt:lpstr>
      <vt:lpstr>PFCs - AR4</vt:lpstr>
      <vt:lpstr>SF6 - AR4</vt:lpstr>
      <vt:lpstr>CO2-ækv - AR4</vt:lpstr>
      <vt:lpstr>Indirekte CO2</vt:lpstr>
      <vt:lpstr>LULUCF konvention</vt:lpstr>
      <vt:lpstr>KP-LULUCF incl kendte effekter</vt:lpstr>
      <vt:lpstr>CO2 ETS</vt:lpstr>
    </vt:vector>
  </TitlesOfParts>
  <Company>Aarhus Universitet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Plejdrup</dc:creator>
  <cp:lastModifiedBy>Katja Hossy Hjelgaard</cp:lastModifiedBy>
  <dcterms:created xsi:type="dcterms:W3CDTF">2014-09-30T09:00:58Z</dcterms:created>
  <dcterms:modified xsi:type="dcterms:W3CDTF">2021-09-15T10:53:05Z</dcterms:modified>
</cp:coreProperties>
</file>